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17" i="1"/>
  <c r="I17" s="1"/>
  <c r="K25"/>
  <c r="K26"/>
  <c r="K27"/>
  <c r="K28"/>
  <c r="K29"/>
  <c r="K30"/>
  <c r="K31"/>
  <c r="K32"/>
  <c r="K33"/>
  <c r="K24"/>
  <c r="F24"/>
  <c r="J32"/>
  <c r="F32"/>
  <c r="J31"/>
  <c r="F31"/>
  <c r="J30"/>
  <c r="F30"/>
  <c r="I30" s="1"/>
  <c r="J29"/>
  <c r="F29"/>
  <c r="J28"/>
  <c r="F28"/>
  <c r="J27"/>
  <c r="F27"/>
  <c r="J26"/>
  <c r="F26"/>
  <c r="J25"/>
  <c r="F25"/>
  <c r="J24"/>
  <c r="J13"/>
  <c r="J14"/>
  <c r="J15"/>
  <c r="J16"/>
  <c r="J17"/>
  <c r="J18"/>
  <c r="J19"/>
  <c r="J20"/>
  <c r="J12"/>
  <c r="K13"/>
  <c r="K14"/>
  <c r="K15"/>
  <c r="K16"/>
  <c r="K17"/>
  <c r="K18"/>
  <c r="K19"/>
  <c r="K20"/>
  <c r="K21"/>
  <c r="K12"/>
  <c r="F14"/>
  <c r="F15"/>
  <c r="F16"/>
  <c r="G16" s="1"/>
  <c r="F17"/>
  <c r="G17" s="1"/>
  <c r="F18"/>
  <c r="G18" s="1"/>
  <c r="F19"/>
  <c r="F20"/>
  <c r="G20" s="1"/>
  <c r="F13"/>
  <c r="G13" s="1"/>
  <c r="F12"/>
  <c r="G12" s="1"/>
  <c r="H13" l="1"/>
  <c r="I13" s="1"/>
  <c r="H18"/>
  <c r="I18" s="1"/>
  <c r="H14"/>
  <c r="H19"/>
  <c r="H15"/>
  <c r="H20"/>
  <c r="I20" s="1"/>
  <c r="H16"/>
  <c r="I16" s="1"/>
  <c r="H12"/>
  <c r="I12" s="1"/>
  <c r="I31"/>
  <c r="I27"/>
  <c r="I26"/>
  <c r="L24"/>
  <c r="G14"/>
  <c r="I28"/>
  <c r="G19"/>
  <c r="I19" s="1"/>
  <c r="G15"/>
  <c r="I15" s="1"/>
  <c r="I25"/>
  <c r="I29"/>
  <c r="I32"/>
  <c r="I24"/>
  <c r="L12"/>
  <c r="L13" s="1"/>
  <c r="I14" l="1"/>
  <c r="L25"/>
  <c r="L26" s="1"/>
  <c r="L27" s="1"/>
  <c r="L28" s="1"/>
  <c r="L29" s="1"/>
  <c r="L30" s="1"/>
  <c r="L31" s="1"/>
  <c r="L32" s="1"/>
  <c r="F33" s="1"/>
  <c r="L14"/>
  <c r="L15" s="1"/>
  <c r="L16" s="1"/>
  <c r="L17" s="1"/>
  <c r="L18" s="1"/>
  <c r="L19" s="1"/>
  <c r="L20" s="1"/>
  <c r="I33" l="1"/>
  <c r="L6" s="1"/>
  <c r="L7" s="1"/>
  <c r="F21" l="1"/>
  <c r="G21" l="1"/>
  <c r="H21"/>
  <c r="I21" l="1"/>
  <c r="L3" s="1"/>
  <c r="L4" s="1"/>
  <c r="L9" s="1"/>
</calcChain>
</file>

<file path=xl/sharedStrings.xml><?xml version="1.0" encoding="utf-8"?>
<sst xmlns="http://schemas.openxmlformats.org/spreadsheetml/2006/main" count="71" uniqueCount="37">
  <si>
    <t>Gebühr</t>
  </si>
  <si>
    <t>Jahr 1</t>
  </si>
  <si>
    <t>Jahr 2</t>
  </si>
  <si>
    <t>Jahr 3</t>
  </si>
  <si>
    <t>Jahr 4</t>
  </si>
  <si>
    <t>Jahr 5</t>
  </si>
  <si>
    <t>Jahr 6</t>
  </si>
  <si>
    <t>Jahr 7</t>
  </si>
  <si>
    <t>Jahr 8</t>
  </si>
  <si>
    <t>Jahr 9</t>
  </si>
  <si>
    <t>Jahr 10</t>
  </si>
  <si>
    <t>Ankauf</t>
  </si>
  <si>
    <t>Nachkauf</t>
  </si>
  <si>
    <t>Verkauf</t>
  </si>
  <si>
    <t>TER</t>
  </si>
  <si>
    <t>Investbetrag</t>
  </si>
  <si>
    <t>Cash-Flow</t>
  </si>
  <si>
    <t>Entwicklung Index</t>
  </si>
  <si>
    <t>Einmalinvest:</t>
  </si>
  <si>
    <t>jährlicher Invest:</t>
  </si>
  <si>
    <t>ETF</t>
  </si>
  <si>
    <t>Orderkosten:</t>
  </si>
  <si>
    <t>Rendite ETF:</t>
  </si>
  <si>
    <t>Tatsächliche Gesamtkosten ETF:</t>
  </si>
  <si>
    <t>TER ETF:</t>
  </si>
  <si>
    <t>Spread:</t>
  </si>
  <si>
    <t>Spread</t>
  </si>
  <si>
    <t>Parameter</t>
  </si>
  <si>
    <t>Ergebnis</t>
  </si>
  <si>
    <t>Bestand Jahresende</t>
  </si>
  <si>
    <t>Orderkosten Minimum €:</t>
  </si>
  <si>
    <t>Renditevorteil ETF:</t>
  </si>
  <si>
    <t>Aktiver Fonds</t>
  </si>
  <si>
    <t>TER aktiver Fonds incl. Kickback:</t>
  </si>
  <si>
    <t>Rendite aktiver Fonds:</t>
  </si>
  <si>
    <t>Tatsächliche Gesamtkosten aktiver Fonds:</t>
  </si>
  <si>
    <t>TER (incl. Kickback)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</si>
</sst>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7">
    <xf numFmtId="0" fontId="0" fillId="0" borderId="0" xfId="0"/>
    <xf numFmtId="10" fontId="0" fillId="0" borderId="0" xfId="0" applyNumberFormat="1"/>
    <xf numFmtId="9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  <xf numFmtId="3" fontId="0" fillId="3" borderId="0" xfId="0" applyNumberFormat="1" applyFill="1"/>
    <xf numFmtId="10" fontId="0" fillId="0" borderId="0" xfId="1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0" fontId="0" fillId="3" borderId="0" xfId="0" applyNumberFormat="1" applyFill="1"/>
    <xf numFmtId="2" fontId="0" fillId="3" borderId="0" xfId="0" applyNumberFormat="1" applyFill="1"/>
    <xf numFmtId="10" fontId="0" fillId="3" borderId="0" xfId="1" applyNumberFormat="1" applyFont="1" applyFill="1"/>
    <xf numFmtId="10" fontId="2" fillId="2" borderId="0" xfId="2" applyNumberFormat="1"/>
    <xf numFmtId="3" fontId="0" fillId="0" borderId="0" xfId="0" applyNumberFormat="1" applyAlignment="1">
      <alignment wrapText="1"/>
    </xf>
    <xf numFmtId="0" fontId="3" fillId="0" borderId="0" xfId="0" applyFont="1" applyAlignment="1">
      <alignment wrapText="1"/>
    </xf>
  </cellXfs>
  <cellStyles count="3">
    <cellStyle name="Good" xfId="2" builtinId="26"/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2:L33"/>
  <sheetViews>
    <sheetView tabSelected="1" topLeftCell="B1" workbookViewId="0">
      <selection activeCell="C3" sqref="C3"/>
    </sheetView>
  </sheetViews>
  <sheetFormatPr defaultRowHeight="15"/>
  <cols>
    <col min="4" max="4" width="12.28515625" customWidth="1"/>
    <col min="6" max="6" width="17.7109375" customWidth="1"/>
    <col min="7" max="8" width="9.7109375" customWidth="1"/>
    <col min="9" max="9" width="16.5703125" customWidth="1"/>
    <col min="10" max="10" width="13" customWidth="1"/>
    <col min="11" max="11" width="14.7109375" customWidth="1"/>
    <col min="12" max="12" width="17.28515625" customWidth="1"/>
  </cols>
  <sheetData>
    <row r="2" spans="3:12" ht="21">
      <c r="C2" s="10" t="s">
        <v>27</v>
      </c>
      <c r="I2" s="10" t="s">
        <v>28</v>
      </c>
    </row>
    <row r="3" spans="3:12">
      <c r="C3" s="1" t="s">
        <v>18</v>
      </c>
      <c r="F3" s="6">
        <v>10000</v>
      </c>
      <c r="I3" t="s">
        <v>22</v>
      </c>
      <c r="L3" s="7">
        <f>XIRR(I12:I21,D12:D21,$F$10)</f>
        <v>7.2001338005065946E-2</v>
      </c>
    </row>
    <row r="4" spans="3:12">
      <c r="C4" s="2" t="s">
        <v>19</v>
      </c>
      <c r="F4" s="6">
        <v>2000</v>
      </c>
      <c r="I4" t="s">
        <v>23</v>
      </c>
      <c r="L4" s="1">
        <f>F10-L3</f>
        <v>7.9986619949340559E-3</v>
      </c>
    </row>
    <row r="5" spans="3:12">
      <c r="C5" s="1" t="s">
        <v>24</v>
      </c>
      <c r="F5" s="11">
        <v>4.4999999999999997E-3</v>
      </c>
    </row>
    <row r="6" spans="3:12">
      <c r="C6" s="1" t="s">
        <v>33</v>
      </c>
      <c r="F6" s="11">
        <v>1.1299999999999999E-2</v>
      </c>
      <c r="I6" t="s">
        <v>34</v>
      </c>
      <c r="L6" s="7">
        <f>XIRR(I24:I33,D24:D33,$F$10)</f>
        <v>6.8652653694152854E-2</v>
      </c>
    </row>
    <row r="7" spans="3:12">
      <c r="C7" s="1" t="s">
        <v>21</v>
      </c>
      <c r="F7" s="11">
        <v>2.5000000000000001E-3</v>
      </c>
      <c r="I7" t="s">
        <v>35</v>
      </c>
      <c r="L7" s="1">
        <f>F10-L6</f>
        <v>1.1347346305847147E-2</v>
      </c>
    </row>
    <row r="8" spans="3:12">
      <c r="C8" s="1" t="s">
        <v>30</v>
      </c>
      <c r="F8" s="12">
        <v>15</v>
      </c>
    </row>
    <row r="9" spans="3:12">
      <c r="C9" s="1" t="s">
        <v>25</v>
      </c>
      <c r="F9" s="13">
        <v>0.01</v>
      </c>
      <c r="I9" s="8" t="s">
        <v>31</v>
      </c>
      <c r="L9" s="14">
        <f>L7-L4</f>
        <v>3.3486843109130915E-3</v>
      </c>
    </row>
    <row r="10" spans="3:12">
      <c r="C10" t="s">
        <v>17</v>
      </c>
      <c r="F10" s="11">
        <v>0.08</v>
      </c>
    </row>
    <row r="11" spans="3:12" ht="31.5">
      <c r="C11" s="10" t="s">
        <v>20</v>
      </c>
      <c r="F11" s="8" t="s">
        <v>15</v>
      </c>
      <c r="G11" s="8" t="s">
        <v>0</v>
      </c>
      <c r="H11" s="8" t="s">
        <v>26</v>
      </c>
      <c r="I11" s="8" t="s">
        <v>16</v>
      </c>
      <c r="J11" s="16" t="s">
        <v>17</v>
      </c>
      <c r="K11" s="8" t="s">
        <v>14</v>
      </c>
      <c r="L11" s="16" t="s">
        <v>29</v>
      </c>
    </row>
    <row r="12" spans="3:12">
      <c r="C12" t="s">
        <v>1</v>
      </c>
      <c r="D12" s="3">
        <v>41275</v>
      </c>
      <c r="E12" t="s">
        <v>11</v>
      </c>
      <c r="F12" s="5">
        <f>F3</f>
        <v>10000</v>
      </c>
      <c r="G12" s="5">
        <f t="shared" ref="G12:G20" si="0">MAX(F12*$F$7,$F$8)</f>
        <v>25</v>
      </c>
      <c r="H12" s="5">
        <f>F12*$F$9/2</f>
        <v>50</v>
      </c>
      <c r="I12" s="5">
        <f>-(F12+G12+H12)</f>
        <v>-10075</v>
      </c>
      <c r="J12" s="2">
        <f t="shared" ref="J12:J20" si="1">$F$10</f>
        <v>0.08</v>
      </c>
      <c r="K12" s="1">
        <f t="shared" ref="K12:K21" si="2">$F$5</f>
        <v>4.4999999999999997E-3</v>
      </c>
      <c r="L12" s="15">
        <f>F12*(1+J12-K12)</f>
        <v>10755.000000000002</v>
      </c>
    </row>
    <row r="13" spans="3:12">
      <c r="C13" t="s">
        <v>2</v>
      </c>
      <c r="D13" s="3">
        <v>41640</v>
      </c>
      <c r="E13" t="s">
        <v>12</v>
      </c>
      <c r="F13" s="5">
        <f t="shared" ref="F13:F20" si="3">$F$4</f>
        <v>2000</v>
      </c>
      <c r="G13" s="5">
        <f t="shared" si="0"/>
        <v>15</v>
      </c>
      <c r="H13" s="5">
        <f t="shared" ref="H13:H20" si="4">F13*$F$9/2</f>
        <v>10</v>
      </c>
      <c r="I13" s="5">
        <f t="shared" ref="I13:I20" si="5">-(F13+G13+H13)</f>
        <v>-2025</v>
      </c>
      <c r="J13" s="2">
        <f t="shared" si="1"/>
        <v>0.08</v>
      </c>
      <c r="K13" s="1">
        <f t="shared" si="2"/>
        <v>4.4999999999999997E-3</v>
      </c>
      <c r="L13" s="15">
        <f t="shared" ref="L13:L20" si="6">(L12+F13-G13)*(1+J13-K13)</f>
        <v>13701.870000000003</v>
      </c>
    </row>
    <row r="14" spans="3:12">
      <c r="C14" t="s">
        <v>3</v>
      </c>
      <c r="D14" s="3">
        <v>42005</v>
      </c>
      <c r="E14" t="s">
        <v>12</v>
      </c>
      <c r="F14" s="5">
        <f t="shared" si="3"/>
        <v>2000</v>
      </c>
      <c r="G14" s="5">
        <f t="shared" si="0"/>
        <v>15</v>
      </c>
      <c r="H14" s="5">
        <f t="shared" si="4"/>
        <v>10</v>
      </c>
      <c r="I14" s="5">
        <f t="shared" si="5"/>
        <v>-2025</v>
      </c>
      <c r="J14" s="2">
        <f t="shared" si="1"/>
        <v>0.08</v>
      </c>
      <c r="K14" s="1">
        <f t="shared" si="2"/>
        <v>4.4999999999999997E-3</v>
      </c>
      <c r="L14" s="15">
        <f t="shared" si="6"/>
        <v>16871.228685000005</v>
      </c>
    </row>
    <row r="15" spans="3:12">
      <c r="C15" t="s">
        <v>4</v>
      </c>
      <c r="D15" s="3">
        <v>42370</v>
      </c>
      <c r="E15" t="s">
        <v>12</v>
      </c>
      <c r="F15" s="5">
        <f t="shared" si="3"/>
        <v>2000</v>
      </c>
      <c r="G15" s="5">
        <f t="shared" si="0"/>
        <v>15</v>
      </c>
      <c r="H15" s="5">
        <f t="shared" si="4"/>
        <v>10</v>
      </c>
      <c r="I15" s="5">
        <f t="shared" si="5"/>
        <v>-2025</v>
      </c>
      <c r="J15" s="2">
        <f t="shared" si="1"/>
        <v>0.08</v>
      </c>
      <c r="K15" s="1">
        <f t="shared" si="2"/>
        <v>4.4999999999999997E-3</v>
      </c>
      <c r="L15" s="15">
        <f t="shared" si="6"/>
        <v>20279.873950717509</v>
      </c>
    </row>
    <row r="16" spans="3:12">
      <c r="C16" t="s">
        <v>5</v>
      </c>
      <c r="D16" s="3">
        <v>42736</v>
      </c>
      <c r="E16" t="s">
        <v>12</v>
      </c>
      <c r="F16" s="5">
        <f t="shared" si="3"/>
        <v>2000</v>
      </c>
      <c r="G16" s="5">
        <f t="shared" si="0"/>
        <v>15</v>
      </c>
      <c r="H16" s="5">
        <f t="shared" si="4"/>
        <v>10</v>
      </c>
      <c r="I16" s="5">
        <f t="shared" si="5"/>
        <v>-2025</v>
      </c>
      <c r="J16" s="2">
        <f t="shared" si="1"/>
        <v>0.08</v>
      </c>
      <c r="K16" s="1">
        <f t="shared" si="2"/>
        <v>4.4999999999999997E-3</v>
      </c>
      <c r="L16" s="15">
        <f t="shared" si="6"/>
        <v>23945.871933996685</v>
      </c>
    </row>
    <row r="17" spans="3:12">
      <c r="C17" t="s">
        <v>6</v>
      </c>
      <c r="D17" s="3">
        <v>43101</v>
      </c>
      <c r="E17" t="s">
        <v>12</v>
      </c>
      <c r="F17" s="5">
        <f t="shared" si="3"/>
        <v>2000</v>
      </c>
      <c r="G17" s="5">
        <f t="shared" si="0"/>
        <v>15</v>
      </c>
      <c r="H17" s="5">
        <f t="shared" si="4"/>
        <v>10</v>
      </c>
      <c r="I17" s="5">
        <f t="shared" si="5"/>
        <v>-2025</v>
      </c>
      <c r="J17" s="2">
        <f t="shared" si="1"/>
        <v>0.08</v>
      </c>
      <c r="K17" s="1">
        <f t="shared" si="2"/>
        <v>4.4999999999999997E-3</v>
      </c>
      <c r="L17" s="15">
        <f t="shared" si="6"/>
        <v>27888.652765013438</v>
      </c>
    </row>
    <row r="18" spans="3:12">
      <c r="C18" t="s">
        <v>7</v>
      </c>
      <c r="D18" s="3">
        <v>43466</v>
      </c>
      <c r="E18" t="s">
        <v>12</v>
      </c>
      <c r="F18" s="5">
        <f t="shared" si="3"/>
        <v>2000</v>
      </c>
      <c r="G18" s="5">
        <f t="shared" si="0"/>
        <v>15</v>
      </c>
      <c r="H18" s="5">
        <f t="shared" si="4"/>
        <v>10</v>
      </c>
      <c r="I18" s="5">
        <f t="shared" si="5"/>
        <v>-2025</v>
      </c>
      <c r="J18" s="2">
        <f t="shared" si="1"/>
        <v>0.08</v>
      </c>
      <c r="K18" s="1">
        <f t="shared" si="2"/>
        <v>4.4999999999999997E-3</v>
      </c>
      <c r="L18" s="15">
        <f t="shared" si="6"/>
        <v>32129.113548771955</v>
      </c>
    </row>
    <row r="19" spans="3:12">
      <c r="C19" t="s">
        <v>8</v>
      </c>
      <c r="D19" s="3">
        <v>43831</v>
      </c>
      <c r="E19" t="s">
        <v>12</v>
      </c>
      <c r="F19" s="5">
        <f t="shared" si="3"/>
        <v>2000</v>
      </c>
      <c r="G19" s="5">
        <f t="shared" si="0"/>
        <v>15</v>
      </c>
      <c r="H19" s="5">
        <f t="shared" si="4"/>
        <v>10</v>
      </c>
      <c r="I19" s="5">
        <f t="shared" si="5"/>
        <v>-2025</v>
      </c>
      <c r="J19" s="2">
        <f t="shared" si="1"/>
        <v>0.08</v>
      </c>
      <c r="K19" s="1">
        <f t="shared" si="2"/>
        <v>4.4999999999999997E-3</v>
      </c>
      <c r="L19" s="15">
        <f t="shared" si="6"/>
        <v>36689.729121704244</v>
      </c>
    </row>
    <row r="20" spans="3:12">
      <c r="C20" t="s">
        <v>9</v>
      </c>
      <c r="D20" s="3">
        <v>44197</v>
      </c>
      <c r="E20" t="s">
        <v>12</v>
      </c>
      <c r="F20" s="5">
        <f t="shared" si="3"/>
        <v>2000</v>
      </c>
      <c r="G20" s="5">
        <f t="shared" si="0"/>
        <v>15</v>
      </c>
      <c r="H20" s="5">
        <f t="shared" si="4"/>
        <v>10</v>
      </c>
      <c r="I20" s="5">
        <f t="shared" si="5"/>
        <v>-2025</v>
      </c>
      <c r="J20" s="2">
        <f t="shared" si="1"/>
        <v>0.08</v>
      </c>
      <c r="K20" s="1">
        <f t="shared" si="2"/>
        <v>4.4999999999999997E-3</v>
      </c>
      <c r="L20" s="15">
        <f t="shared" si="6"/>
        <v>41594.671170392918</v>
      </c>
    </row>
    <row r="21" spans="3:12">
      <c r="C21" t="s">
        <v>10</v>
      </c>
      <c r="D21" s="3">
        <v>44562</v>
      </c>
      <c r="E21" t="s">
        <v>13</v>
      </c>
      <c r="F21" s="5">
        <f>-L20</f>
        <v>-41594.671170392918</v>
      </c>
      <c r="G21" s="5">
        <f>MAX(-F21*$F$7,$F$8)</f>
        <v>103.98667792598229</v>
      </c>
      <c r="H21" s="5">
        <f>-F21*$F$9/2</f>
        <v>207.97335585196458</v>
      </c>
      <c r="I21" s="5">
        <f>(-F21-G21-H21)</f>
        <v>41282.711136614969</v>
      </c>
      <c r="K21" s="1">
        <f t="shared" si="2"/>
        <v>4.4999999999999997E-3</v>
      </c>
      <c r="L21" s="15">
        <v>0</v>
      </c>
    </row>
    <row r="22" spans="3:12">
      <c r="L22" s="4"/>
    </row>
    <row r="23" spans="3:12" ht="30.75">
      <c r="C23" s="9" t="s">
        <v>32</v>
      </c>
      <c r="F23" s="8" t="s">
        <v>15</v>
      </c>
      <c r="G23" s="8" t="s">
        <v>0</v>
      </c>
      <c r="H23" s="8" t="s">
        <v>26</v>
      </c>
      <c r="I23" s="8" t="s">
        <v>16</v>
      </c>
      <c r="J23" s="16" t="s">
        <v>17</v>
      </c>
      <c r="K23" s="16" t="s">
        <v>36</v>
      </c>
      <c r="L23" s="16" t="s">
        <v>29</v>
      </c>
    </row>
    <row r="24" spans="3:12">
      <c r="C24" t="s">
        <v>1</v>
      </c>
      <c r="D24" s="3">
        <v>41275</v>
      </c>
      <c r="E24" t="s">
        <v>11</v>
      </c>
      <c r="F24" s="5">
        <f>F3</f>
        <v>10000</v>
      </c>
      <c r="G24" s="5">
        <v>0</v>
      </c>
      <c r="H24" s="5">
        <v>0</v>
      </c>
      <c r="I24" s="5">
        <f t="shared" ref="I24:I33" si="7">-(F24+G24)</f>
        <v>-10000</v>
      </c>
      <c r="J24" s="2">
        <f t="shared" ref="J24:J32" si="8">$F$10</f>
        <v>0.08</v>
      </c>
      <c r="K24" s="1">
        <f t="shared" ref="K24:K33" si="9">$F$6</f>
        <v>1.1299999999999999E-2</v>
      </c>
      <c r="L24" s="5">
        <f>F24*(1+J24-K24)</f>
        <v>10687</v>
      </c>
    </row>
    <row r="25" spans="3:12">
      <c r="C25" t="s">
        <v>2</v>
      </c>
      <c r="D25" s="3">
        <v>41640</v>
      </c>
      <c r="E25" t="s">
        <v>12</v>
      </c>
      <c r="F25" s="5">
        <f t="shared" ref="F25:F32" si="10">$F$4</f>
        <v>2000</v>
      </c>
      <c r="G25" s="5">
        <v>0</v>
      </c>
      <c r="H25" s="5"/>
      <c r="I25" s="5">
        <f t="shared" si="7"/>
        <v>-2000</v>
      </c>
      <c r="J25" s="2">
        <f t="shared" si="8"/>
        <v>0.08</v>
      </c>
      <c r="K25" s="1">
        <f t="shared" si="9"/>
        <v>1.1299999999999999E-2</v>
      </c>
      <c r="L25" s="5">
        <f t="shared" ref="L25:L32" si="11">(L24+F25-G25)*(1+J25-K25)</f>
        <v>13558.5969</v>
      </c>
    </row>
    <row r="26" spans="3:12">
      <c r="C26" t="s">
        <v>3</v>
      </c>
      <c r="D26" s="3">
        <v>42005</v>
      </c>
      <c r="E26" t="s">
        <v>12</v>
      </c>
      <c r="F26" s="5">
        <f t="shared" si="10"/>
        <v>2000</v>
      </c>
      <c r="G26" s="5">
        <v>0</v>
      </c>
      <c r="H26" s="5"/>
      <c r="I26" s="5">
        <f t="shared" si="7"/>
        <v>-2000</v>
      </c>
      <c r="J26" s="2">
        <f t="shared" si="8"/>
        <v>0.08</v>
      </c>
      <c r="K26" s="1">
        <f t="shared" si="9"/>
        <v>1.1299999999999999E-2</v>
      </c>
      <c r="L26" s="5">
        <f t="shared" si="11"/>
        <v>16627.472507030001</v>
      </c>
    </row>
    <row r="27" spans="3:12">
      <c r="C27" t="s">
        <v>4</v>
      </c>
      <c r="D27" s="3">
        <v>42370</v>
      </c>
      <c r="E27" t="s">
        <v>12</v>
      </c>
      <c r="F27" s="5">
        <f t="shared" si="10"/>
        <v>2000</v>
      </c>
      <c r="G27" s="5">
        <v>0</v>
      </c>
      <c r="H27" s="5"/>
      <c r="I27" s="5">
        <f t="shared" si="7"/>
        <v>-2000</v>
      </c>
      <c r="J27" s="2">
        <f t="shared" si="8"/>
        <v>0.08</v>
      </c>
      <c r="K27" s="1">
        <f t="shared" si="9"/>
        <v>1.1299999999999999E-2</v>
      </c>
      <c r="L27" s="5">
        <f t="shared" si="11"/>
        <v>19907.179868262963</v>
      </c>
    </row>
    <row r="28" spans="3:12">
      <c r="C28" t="s">
        <v>5</v>
      </c>
      <c r="D28" s="3">
        <v>42736</v>
      </c>
      <c r="E28" t="s">
        <v>12</v>
      </c>
      <c r="F28" s="5">
        <f t="shared" si="10"/>
        <v>2000</v>
      </c>
      <c r="G28" s="5">
        <v>0</v>
      </c>
      <c r="H28" s="5"/>
      <c r="I28" s="5">
        <f t="shared" si="7"/>
        <v>-2000</v>
      </c>
      <c r="J28" s="2">
        <f t="shared" si="8"/>
        <v>0.08</v>
      </c>
      <c r="K28" s="1">
        <f t="shared" si="9"/>
        <v>1.1299999999999999E-2</v>
      </c>
      <c r="L28" s="5">
        <f t="shared" si="11"/>
        <v>23412.203125212629</v>
      </c>
    </row>
    <row r="29" spans="3:12">
      <c r="C29" t="s">
        <v>6</v>
      </c>
      <c r="D29" s="3">
        <v>43101</v>
      </c>
      <c r="E29" t="s">
        <v>12</v>
      </c>
      <c r="F29" s="5">
        <f t="shared" si="10"/>
        <v>2000</v>
      </c>
      <c r="G29" s="5">
        <v>0</v>
      </c>
      <c r="H29" s="5"/>
      <c r="I29" s="5">
        <f t="shared" si="7"/>
        <v>-2000</v>
      </c>
      <c r="J29" s="2">
        <f t="shared" si="8"/>
        <v>0.08</v>
      </c>
      <c r="K29" s="1">
        <f t="shared" si="9"/>
        <v>1.1299999999999999E-2</v>
      </c>
      <c r="L29" s="5">
        <f t="shared" si="11"/>
        <v>27158.021479914736</v>
      </c>
    </row>
    <row r="30" spans="3:12">
      <c r="C30" t="s">
        <v>7</v>
      </c>
      <c r="D30" s="3">
        <v>43466</v>
      </c>
      <c r="E30" t="s">
        <v>12</v>
      </c>
      <c r="F30" s="5">
        <f t="shared" si="10"/>
        <v>2000</v>
      </c>
      <c r="G30" s="5">
        <v>0</v>
      </c>
      <c r="H30" s="5"/>
      <c r="I30" s="5">
        <f t="shared" si="7"/>
        <v>-2000</v>
      </c>
      <c r="J30" s="2">
        <f t="shared" si="8"/>
        <v>0.08</v>
      </c>
      <c r="K30" s="1">
        <f t="shared" si="9"/>
        <v>1.1299999999999999E-2</v>
      </c>
      <c r="L30" s="5">
        <f t="shared" si="11"/>
        <v>31161.177555584876</v>
      </c>
    </row>
    <row r="31" spans="3:12">
      <c r="C31" t="s">
        <v>8</v>
      </c>
      <c r="D31" s="3">
        <v>43831</v>
      </c>
      <c r="E31" t="s">
        <v>12</v>
      </c>
      <c r="F31" s="5">
        <f t="shared" si="10"/>
        <v>2000</v>
      </c>
      <c r="G31" s="5">
        <v>0</v>
      </c>
      <c r="H31" s="5"/>
      <c r="I31" s="5">
        <f t="shared" si="7"/>
        <v>-2000</v>
      </c>
      <c r="J31" s="2">
        <f t="shared" si="8"/>
        <v>0.08</v>
      </c>
      <c r="K31" s="1">
        <f t="shared" si="9"/>
        <v>1.1299999999999999E-2</v>
      </c>
      <c r="L31" s="5">
        <f t="shared" si="11"/>
        <v>35439.350453653555</v>
      </c>
    </row>
    <row r="32" spans="3:12">
      <c r="C32" t="s">
        <v>9</v>
      </c>
      <c r="D32" s="3">
        <v>44197</v>
      </c>
      <c r="E32" t="s">
        <v>12</v>
      </c>
      <c r="F32" s="5">
        <f t="shared" si="10"/>
        <v>2000</v>
      </c>
      <c r="G32" s="5">
        <v>0</v>
      </c>
      <c r="H32" s="5"/>
      <c r="I32" s="5">
        <f t="shared" si="7"/>
        <v>-2000</v>
      </c>
      <c r="J32" s="2">
        <f t="shared" si="8"/>
        <v>0.08</v>
      </c>
      <c r="K32" s="1">
        <f t="shared" si="9"/>
        <v>1.1299999999999999E-2</v>
      </c>
      <c r="L32" s="5">
        <f t="shared" si="11"/>
        <v>40011.433829819551</v>
      </c>
    </row>
    <row r="33" spans="3:12">
      <c r="C33" t="s">
        <v>10</v>
      </c>
      <c r="D33" s="3">
        <v>44562</v>
      </c>
      <c r="E33" t="s">
        <v>13</v>
      </c>
      <c r="F33" s="5">
        <f>-L32</f>
        <v>-40011.433829819551</v>
      </c>
      <c r="G33" s="5">
        <v>0</v>
      </c>
      <c r="H33" s="5">
        <v>0</v>
      </c>
      <c r="I33" s="5">
        <f t="shared" si="7"/>
        <v>40011.433829819551</v>
      </c>
      <c r="K33" s="1">
        <f t="shared" si="9"/>
        <v>1.1299999999999999E-2</v>
      </c>
      <c r="L33" s="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Christian1976</dc:creator>
  <cp:lastModifiedBy>Korth Christian</cp:lastModifiedBy>
  <dcterms:created xsi:type="dcterms:W3CDTF">2012-09-02T12:53:35Z</dcterms:created>
  <dcterms:modified xsi:type="dcterms:W3CDTF">2012-09-02T18:26:49Z</dcterms:modified>
</cp:coreProperties>
</file>