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55" i="1" l="1"/>
  <c r="G56" i="1"/>
  <c r="C16" i="1"/>
  <c r="I4" i="1"/>
  <c r="H16" i="1"/>
  <c r="G16" i="1"/>
  <c r="F16" i="1"/>
  <c r="E16" i="1"/>
  <c r="D16" i="1"/>
  <c r="G20" i="1"/>
  <c r="H20" i="1"/>
  <c r="K20" i="1"/>
  <c r="I20" i="1"/>
  <c r="J21" i="1"/>
  <c r="J20" i="1"/>
  <c r="F56" i="1"/>
  <c r="H56" i="1"/>
  <c r="K56" i="1"/>
  <c r="J56" i="1"/>
  <c r="I56" i="1"/>
  <c r="E5" i="1"/>
  <c r="E6" i="1"/>
  <c r="E7" i="1"/>
  <c r="E8" i="1"/>
  <c r="E9" i="1"/>
  <c r="E10" i="1"/>
  <c r="E11" i="1"/>
  <c r="E12" i="1"/>
  <c r="E13" i="1"/>
  <c r="E14" i="1"/>
  <c r="E15" i="1"/>
  <c r="E4" i="1"/>
  <c r="H4" i="1"/>
  <c r="D20" i="1"/>
  <c r="G54" i="1"/>
  <c r="G5" i="1"/>
  <c r="G6" i="1"/>
  <c r="G7" i="1"/>
  <c r="G8" i="1"/>
  <c r="G9" i="1"/>
  <c r="G10" i="1"/>
  <c r="G11" i="1"/>
  <c r="G12" i="1"/>
  <c r="G13" i="1"/>
  <c r="G14" i="1"/>
  <c r="G15" i="1"/>
  <c r="G4" i="1"/>
  <c r="F4" i="1"/>
  <c r="H21" i="1" l="1"/>
  <c r="H23" i="1"/>
  <c r="H27" i="1"/>
  <c r="H31" i="1"/>
  <c r="H35" i="1"/>
  <c r="H39" i="1"/>
  <c r="H41" i="1"/>
  <c r="H43" i="1"/>
  <c r="H45" i="1"/>
  <c r="H47" i="1"/>
  <c r="H49" i="1"/>
  <c r="H51" i="1"/>
  <c r="H53" i="1"/>
  <c r="H55" i="1"/>
  <c r="H22" i="1"/>
  <c r="H24" i="1"/>
  <c r="H26" i="1"/>
  <c r="H28" i="1"/>
  <c r="H30" i="1"/>
  <c r="H32" i="1"/>
  <c r="H34" i="1"/>
  <c r="H36" i="1"/>
  <c r="H38" i="1"/>
  <c r="H40" i="1"/>
  <c r="H42" i="1"/>
  <c r="H44" i="1"/>
  <c r="H46" i="1"/>
  <c r="H48" i="1"/>
  <c r="H50" i="1"/>
  <c r="H52" i="1"/>
  <c r="H54" i="1"/>
  <c r="K4" i="1"/>
  <c r="E20" i="1"/>
  <c r="C53" i="1"/>
  <c r="J53" i="1" s="1"/>
  <c r="C51" i="1"/>
  <c r="J51" i="1" s="1"/>
  <c r="C49" i="1"/>
  <c r="J49" i="1" s="1"/>
  <c r="C47" i="1"/>
  <c r="J47" i="1" s="1"/>
  <c r="C45" i="1"/>
  <c r="J45" i="1" s="1"/>
  <c r="C43" i="1"/>
  <c r="J43" i="1" s="1"/>
  <c r="C41" i="1"/>
  <c r="J41" i="1" s="1"/>
  <c r="C39" i="1"/>
  <c r="J39" i="1" s="1"/>
  <c r="C37" i="1"/>
  <c r="J37" i="1" s="1"/>
  <c r="C35" i="1"/>
  <c r="J35" i="1" s="1"/>
  <c r="C33" i="1"/>
  <c r="J33" i="1" s="1"/>
  <c r="C31" i="1"/>
  <c r="J31" i="1" s="1"/>
  <c r="C29" i="1"/>
  <c r="J29" i="1" s="1"/>
  <c r="C27" i="1"/>
  <c r="J27" i="1" s="1"/>
  <c r="C25" i="1"/>
  <c r="J25" i="1" s="1"/>
  <c r="C23" i="1"/>
  <c r="J23" i="1" s="1"/>
  <c r="D21" i="1"/>
  <c r="D23" i="1"/>
  <c r="D25" i="1"/>
  <c r="D27" i="1"/>
  <c r="D29" i="1"/>
  <c r="D31" i="1"/>
  <c r="D33" i="1"/>
  <c r="D35" i="1"/>
  <c r="D37" i="1"/>
  <c r="D39" i="1"/>
  <c r="D41" i="1"/>
  <c r="D43" i="1"/>
  <c r="D45" i="1"/>
  <c r="D47" i="1"/>
  <c r="D49" i="1"/>
  <c r="D51" i="1"/>
  <c r="D53" i="1"/>
  <c r="D55" i="1"/>
  <c r="G21" i="1"/>
  <c r="G23" i="1"/>
  <c r="G25" i="1"/>
  <c r="G27" i="1"/>
  <c r="G29" i="1"/>
  <c r="G31" i="1"/>
  <c r="G33" i="1"/>
  <c r="G35" i="1"/>
  <c r="G37" i="1"/>
  <c r="G39" i="1"/>
  <c r="G41" i="1"/>
  <c r="G43" i="1"/>
  <c r="G45" i="1"/>
  <c r="G47" i="1"/>
  <c r="G49" i="1"/>
  <c r="G51" i="1"/>
  <c r="G53" i="1"/>
  <c r="G55" i="1"/>
  <c r="C20" i="1"/>
  <c r="J4" i="1"/>
  <c r="C21" i="1"/>
  <c r="C54" i="1"/>
  <c r="J54" i="1" s="1"/>
  <c r="C52" i="1"/>
  <c r="J52" i="1" s="1"/>
  <c r="C50" i="1"/>
  <c r="J50" i="1" s="1"/>
  <c r="C48" i="1"/>
  <c r="J48" i="1" s="1"/>
  <c r="C46" i="1"/>
  <c r="J46" i="1" s="1"/>
  <c r="C44" i="1"/>
  <c r="J44" i="1" s="1"/>
  <c r="C42" i="1"/>
  <c r="J42" i="1" s="1"/>
  <c r="C40" i="1"/>
  <c r="J40" i="1" s="1"/>
  <c r="C38" i="1"/>
  <c r="J38" i="1" s="1"/>
  <c r="C36" i="1"/>
  <c r="J36" i="1" s="1"/>
  <c r="C34" i="1"/>
  <c r="J34" i="1" s="1"/>
  <c r="C32" i="1"/>
  <c r="J32" i="1" s="1"/>
  <c r="C30" i="1"/>
  <c r="J30" i="1" s="1"/>
  <c r="C28" i="1"/>
  <c r="J28" i="1" s="1"/>
  <c r="C26" i="1"/>
  <c r="J26" i="1" s="1"/>
  <c r="C24" i="1"/>
  <c r="J24" i="1" s="1"/>
  <c r="C22" i="1"/>
  <c r="J22" i="1" s="1"/>
  <c r="D22" i="1"/>
  <c r="D24" i="1"/>
  <c r="D26" i="1"/>
  <c r="D28" i="1"/>
  <c r="D30" i="1"/>
  <c r="D32" i="1"/>
  <c r="D34" i="1"/>
  <c r="D36" i="1"/>
  <c r="D38" i="1"/>
  <c r="D40" i="1"/>
  <c r="D42" i="1"/>
  <c r="D44" i="1"/>
  <c r="D46" i="1"/>
  <c r="D48" i="1"/>
  <c r="D50" i="1"/>
  <c r="D52" i="1"/>
  <c r="D54" i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0" i="1"/>
  <c r="G52" i="1"/>
  <c r="F20" i="1"/>
  <c r="H37" i="1" l="1"/>
  <c r="H33" i="1"/>
  <c r="H29" i="1"/>
  <c r="H25" i="1"/>
  <c r="E52" i="1"/>
  <c r="K52" i="1" s="1"/>
  <c r="F52" i="1"/>
  <c r="E48" i="1"/>
  <c r="K48" i="1" s="1"/>
  <c r="F48" i="1"/>
  <c r="E44" i="1"/>
  <c r="K44" i="1" s="1"/>
  <c r="F44" i="1"/>
  <c r="E40" i="1"/>
  <c r="K40" i="1" s="1"/>
  <c r="F40" i="1"/>
  <c r="E36" i="1"/>
  <c r="K36" i="1" s="1"/>
  <c r="F36" i="1"/>
  <c r="E32" i="1"/>
  <c r="K32" i="1" s="1"/>
  <c r="F32" i="1"/>
  <c r="E28" i="1"/>
  <c r="K28" i="1" s="1"/>
  <c r="F28" i="1"/>
  <c r="E24" i="1"/>
  <c r="K24" i="1" s="1"/>
  <c r="F24" i="1"/>
  <c r="E55" i="1"/>
  <c r="K55" i="1" s="1"/>
  <c r="F55" i="1"/>
  <c r="E51" i="1"/>
  <c r="K51" i="1" s="1"/>
  <c r="F51" i="1"/>
  <c r="E47" i="1"/>
  <c r="K47" i="1" s="1"/>
  <c r="F47" i="1"/>
  <c r="E43" i="1"/>
  <c r="K43" i="1" s="1"/>
  <c r="F43" i="1"/>
  <c r="E39" i="1"/>
  <c r="K39" i="1" s="1"/>
  <c r="F39" i="1"/>
  <c r="E35" i="1"/>
  <c r="K35" i="1" s="1"/>
  <c r="F35" i="1"/>
  <c r="E31" i="1"/>
  <c r="K31" i="1" s="1"/>
  <c r="F31" i="1"/>
  <c r="E27" i="1"/>
  <c r="K27" i="1" s="1"/>
  <c r="F27" i="1"/>
  <c r="E23" i="1"/>
  <c r="K23" i="1" s="1"/>
  <c r="F23" i="1"/>
  <c r="I54" i="1"/>
  <c r="I52" i="1"/>
  <c r="I50" i="1"/>
  <c r="I48" i="1"/>
  <c r="I46" i="1"/>
  <c r="I44" i="1"/>
  <c r="I42" i="1"/>
  <c r="I40" i="1"/>
  <c r="I38" i="1"/>
  <c r="I36" i="1"/>
  <c r="I34" i="1"/>
  <c r="I32" i="1"/>
  <c r="I30" i="1"/>
  <c r="I28" i="1"/>
  <c r="I26" i="1"/>
  <c r="I24" i="1"/>
  <c r="I22" i="1"/>
  <c r="J55" i="1"/>
  <c r="I55" i="1"/>
  <c r="I53" i="1"/>
  <c r="I51" i="1"/>
  <c r="I49" i="1"/>
  <c r="I47" i="1"/>
  <c r="I45" i="1"/>
  <c r="I43" i="1"/>
  <c r="I41" i="1"/>
  <c r="I39" i="1"/>
  <c r="I37" i="1"/>
  <c r="I35" i="1"/>
  <c r="I33" i="1"/>
  <c r="I31" i="1"/>
  <c r="I29" i="1"/>
  <c r="I27" i="1"/>
  <c r="I25" i="1"/>
  <c r="I23" i="1"/>
  <c r="I21" i="1"/>
  <c r="E54" i="1"/>
  <c r="K54" i="1" s="1"/>
  <c r="F54" i="1"/>
  <c r="E50" i="1"/>
  <c r="K50" i="1" s="1"/>
  <c r="F50" i="1"/>
  <c r="E46" i="1"/>
  <c r="K46" i="1" s="1"/>
  <c r="F46" i="1"/>
  <c r="E42" i="1"/>
  <c r="K42" i="1" s="1"/>
  <c r="F42" i="1"/>
  <c r="E38" i="1"/>
  <c r="K38" i="1" s="1"/>
  <c r="F38" i="1"/>
  <c r="E34" i="1"/>
  <c r="K34" i="1" s="1"/>
  <c r="F34" i="1"/>
  <c r="E30" i="1"/>
  <c r="K30" i="1" s="1"/>
  <c r="F30" i="1"/>
  <c r="E26" i="1"/>
  <c r="K26" i="1" s="1"/>
  <c r="F26" i="1"/>
  <c r="E22" i="1"/>
  <c r="K22" i="1" s="1"/>
  <c r="F22" i="1"/>
  <c r="E53" i="1"/>
  <c r="K53" i="1" s="1"/>
  <c r="F53" i="1"/>
  <c r="E49" i="1"/>
  <c r="K49" i="1" s="1"/>
  <c r="F49" i="1"/>
  <c r="E45" i="1"/>
  <c r="K45" i="1" s="1"/>
  <c r="F45" i="1"/>
  <c r="E41" i="1"/>
  <c r="K41" i="1" s="1"/>
  <c r="F41" i="1"/>
  <c r="E37" i="1"/>
  <c r="K37" i="1" s="1"/>
  <c r="F37" i="1"/>
  <c r="E33" i="1"/>
  <c r="K33" i="1" s="1"/>
  <c r="F33" i="1"/>
  <c r="E29" i="1"/>
  <c r="K29" i="1" s="1"/>
  <c r="F29" i="1"/>
  <c r="E25" i="1"/>
  <c r="K25" i="1" s="1"/>
  <c r="F25" i="1"/>
  <c r="E21" i="1"/>
  <c r="K21" i="1" s="1"/>
  <c r="F21" i="1"/>
  <c r="L56" i="1" l="1"/>
  <c r="L58" i="1" s="1"/>
</calcChain>
</file>

<file path=xl/sharedStrings.xml><?xml version="1.0" encoding="utf-8"?>
<sst xmlns="http://schemas.openxmlformats.org/spreadsheetml/2006/main" count="28" uniqueCount="20">
  <si>
    <t>4% auf Zulage</t>
  </si>
  <si>
    <t>Zulage</t>
  </si>
  <si>
    <t>Eigenbeitrag</t>
  </si>
  <si>
    <t>Summe</t>
  </si>
  <si>
    <t>Jahr</t>
  </si>
  <si>
    <t>5,5% der Eigenbeiträge</t>
  </si>
  <si>
    <t>Verwaltungskosten</t>
  </si>
  <si>
    <t>Abschluss- und Vertriebskosten</t>
  </si>
  <si>
    <t>Monat</t>
  </si>
  <si>
    <t>1% der Zulage</t>
  </si>
  <si>
    <t>Summe Eigenbeitrag und Zulage (=Fondsguthaben)</t>
  </si>
  <si>
    <t>Summe Eigenbeiträge</t>
  </si>
  <si>
    <t>Jährliche Zulage</t>
  </si>
  <si>
    <t>Fondsguthaben bei 0% Rendite</t>
  </si>
  <si>
    <t>0,8% des Fondsguthabens p.a.</t>
  </si>
  <si>
    <t>0,3% des Gesamtguthabens p.a.</t>
  </si>
  <si>
    <t>0,06% der Beitragssumme p.a.</t>
  </si>
  <si>
    <t>1% jeder Zulage</t>
  </si>
  <si>
    <t>zusätzliche Einmalige Abschluss- und Vertriebskosten</t>
  </si>
  <si>
    <t>Summe Abschluss- und Vertriebskosten sowie Verwaltungskosten in der Grundphase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</si>
</sst>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4" fontId="0" fillId="0" borderId="0" xfId="1" applyFont="1" applyAlignment="1">
      <alignment horizontal="center"/>
    </xf>
    <xf numFmtId="44" fontId="4" fillId="0" borderId="0" xfId="0" applyNumberFormat="1" applyFont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/>
    <xf numFmtId="44" fontId="1" fillId="0" borderId="1" xfId="1" applyFont="1" applyBorder="1" applyAlignment="1">
      <alignment horizontal="center"/>
    </xf>
    <xf numFmtId="44" fontId="0" fillId="0" borderId="1" xfId="0" applyNumberFormat="1" applyBorder="1"/>
    <xf numFmtId="44" fontId="0" fillId="0" borderId="1" xfId="0" applyNumberFormat="1" applyFont="1" applyBorder="1"/>
    <xf numFmtId="44" fontId="3" fillId="0" borderId="1" xfId="1" applyFont="1" applyBorder="1" applyAlignment="1">
      <alignment horizontal="center"/>
    </xf>
    <xf numFmtId="44" fontId="3" fillId="0" borderId="1" xfId="1" applyFont="1" applyBorder="1"/>
    <xf numFmtId="4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Border="1"/>
    <xf numFmtId="44" fontId="0" fillId="0" borderId="5" xfId="0" applyNumberFormat="1" applyBorder="1"/>
    <xf numFmtId="44" fontId="1" fillId="0" borderId="5" xfId="1" applyFont="1" applyBorder="1" applyAlignment="1">
      <alignment horizontal="center"/>
    </xf>
    <xf numFmtId="44" fontId="0" fillId="0" borderId="5" xfId="0" applyNumberFormat="1" applyFont="1" applyBorder="1"/>
    <xf numFmtId="44" fontId="3" fillId="3" borderId="1" xfId="1" applyFont="1" applyFill="1" applyBorder="1" applyAlignment="1">
      <alignment horizontal="center"/>
    </xf>
    <xf numFmtId="44" fontId="3" fillId="3" borderId="1" xfId="1" applyFont="1" applyFill="1" applyBorder="1"/>
    <xf numFmtId="44" fontId="3" fillId="4" borderId="1" xfId="0" applyNumberFormat="1" applyFont="1" applyFill="1" applyBorder="1" applyAlignment="1">
      <alignment horizontal="left"/>
    </xf>
    <xf numFmtId="44" fontId="5" fillId="2" borderId="8" xfId="0" applyNumberFormat="1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44" fontId="3" fillId="0" borderId="5" xfId="1" applyFont="1" applyBorder="1" applyAlignment="1">
      <alignment horizontal="center"/>
    </xf>
    <xf numFmtId="44" fontId="3" fillId="0" borderId="6" xfId="1" applyFont="1" applyBorder="1" applyAlignment="1">
      <alignment horizontal="center"/>
    </xf>
    <xf numFmtId="44" fontId="3" fillId="0" borderId="7" xfId="1" applyFont="1" applyBorder="1" applyAlignment="1">
      <alignment horizontal="center"/>
    </xf>
    <xf numFmtId="44" fontId="3" fillId="0" borderId="5" xfId="0" applyNumberFormat="1" applyFont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44" fontId="3" fillId="0" borderId="7" xfId="0" applyNumberFormat="1" applyFont="1" applyBorder="1" applyAlignment="1">
      <alignment horizontal="center"/>
    </xf>
    <xf numFmtId="0" fontId="0" fillId="0" borderId="0" xfId="0"/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59"/>
  <sheetViews>
    <sheetView tabSelected="1" topLeftCell="A10" zoomScale="85" zoomScaleNormal="85" workbookViewId="0">
      <selection activeCell="E20" sqref="E20"/>
    </sheetView>
  </sheetViews>
  <sheetFormatPr baseColWidth="10" defaultRowHeight="15" x14ac:dyDescent="0.25"/>
  <cols>
    <col min="1" max="1" width="6.28515625" style="1" customWidth="1"/>
    <col min="2" max="2" width="7.7109375" style="1" bestFit="1" customWidth="1"/>
    <col min="3" max="3" width="13.28515625" style="1" customWidth="1"/>
    <col min="4" max="4" width="11.42578125" style="1"/>
    <col min="5" max="5" width="15.85546875" style="1" customWidth="1"/>
    <col min="6" max="6" width="14.140625" style="1" customWidth="1"/>
    <col min="7" max="7" width="12.5703125" customWidth="1"/>
    <col min="8" max="8" width="12.140625" customWidth="1"/>
    <col min="9" max="11" width="14.42578125" customWidth="1"/>
    <col min="12" max="12" width="15" bestFit="1" customWidth="1"/>
    <col min="13" max="13" width="13.7109375" customWidth="1"/>
  </cols>
  <sheetData>
    <row r="2" spans="1:11" ht="60" x14ac:dyDescent="0.25">
      <c r="A2" s="30">
        <v>2012</v>
      </c>
      <c r="B2" s="30" t="s">
        <v>8</v>
      </c>
      <c r="C2" s="30" t="s">
        <v>2</v>
      </c>
      <c r="D2" s="30" t="s">
        <v>1</v>
      </c>
      <c r="E2" s="30" t="s">
        <v>10</v>
      </c>
      <c r="F2" s="17" t="s">
        <v>7</v>
      </c>
      <c r="G2" s="27" t="s">
        <v>6</v>
      </c>
      <c r="H2" s="28"/>
      <c r="I2" s="28"/>
      <c r="J2" s="28"/>
      <c r="K2" s="29"/>
    </row>
    <row r="3" spans="1:11" s="2" customFormat="1" ht="45" x14ac:dyDescent="0.25">
      <c r="A3" s="30"/>
      <c r="B3" s="30"/>
      <c r="C3" s="30"/>
      <c r="D3" s="30"/>
      <c r="E3" s="30"/>
      <c r="F3" s="16" t="s">
        <v>0</v>
      </c>
      <c r="G3" s="16" t="s">
        <v>5</v>
      </c>
      <c r="H3" s="16" t="s">
        <v>17</v>
      </c>
      <c r="I3" s="16" t="s">
        <v>16</v>
      </c>
      <c r="J3" s="17" t="s">
        <v>15</v>
      </c>
      <c r="K3" s="16" t="s">
        <v>14</v>
      </c>
    </row>
    <row r="4" spans="1:11" x14ac:dyDescent="0.25">
      <c r="A4" s="30"/>
      <c r="B4" s="5">
        <v>1</v>
      </c>
      <c r="C4" s="6">
        <v>131.16999999999999</v>
      </c>
      <c r="D4" s="31">
        <v>154</v>
      </c>
      <c r="E4" s="6">
        <f>C4+D4</f>
        <v>285.16999999999996</v>
      </c>
      <c r="F4" s="31">
        <f>D4*0.04</f>
        <v>6.16</v>
      </c>
      <c r="G4" s="7">
        <f>0.055*C4</f>
        <v>7.2143499999999996</v>
      </c>
      <c r="H4" s="41">
        <f t="shared" ref="H4" si="0">D4*0.01</f>
        <v>1.54</v>
      </c>
      <c r="I4" s="34">
        <f>$C$55*0.0006</f>
        <v>33.999264000000004</v>
      </c>
      <c r="J4" s="37">
        <f>C16*0.003</f>
        <v>4.7221200000000003</v>
      </c>
      <c r="K4" s="37">
        <f>0.008*E16</f>
        <v>13.824320000000002</v>
      </c>
    </row>
    <row r="5" spans="1:11" x14ac:dyDescent="0.25">
      <c r="A5" s="30"/>
      <c r="B5" s="5">
        <v>2</v>
      </c>
      <c r="C5" s="6">
        <v>131.16999999999999</v>
      </c>
      <c r="D5" s="32"/>
      <c r="E5" s="6">
        <f t="shared" ref="E5:E15" si="1">C5+D5</f>
        <v>131.16999999999999</v>
      </c>
      <c r="F5" s="32"/>
      <c r="G5" s="7">
        <f t="shared" ref="G5:G15" si="2">0.055*C5</f>
        <v>7.2143499999999996</v>
      </c>
      <c r="H5" s="42"/>
      <c r="I5" s="35"/>
      <c r="J5" s="38"/>
      <c r="K5" s="38"/>
    </row>
    <row r="6" spans="1:11" x14ac:dyDescent="0.25">
      <c r="A6" s="30"/>
      <c r="B6" s="5">
        <v>3</v>
      </c>
      <c r="C6" s="6">
        <v>131.16999999999999</v>
      </c>
      <c r="D6" s="32"/>
      <c r="E6" s="6">
        <f t="shared" si="1"/>
        <v>131.16999999999999</v>
      </c>
      <c r="F6" s="32"/>
      <c r="G6" s="7">
        <f t="shared" si="2"/>
        <v>7.2143499999999996</v>
      </c>
      <c r="H6" s="42"/>
      <c r="I6" s="35"/>
      <c r="J6" s="38"/>
      <c r="K6" s="38"/>
    </row>
    <row r="7" spans="1:11" x14ac:dyDescent="0.25">
      <c r="A7" s="30"/>
      <c r="B7" s="5">
        <v>4</v>
      </c>
      <c r="C7" s="6">
        <v>131.16999999999999</v>
      </c>
      <c r="D7" s="32"/>
      <c r="E7" s="6">
        <f t="shared" si="1"/>
        <v>131.16999999999999</v>
      </c>
      <c r="F7" s="32"/>
      <c r="G7" s="7">
        <f t="shared" si="2"/>
        <v>7.2143499999999996</v>
      </c>
      <c r="H7" s="42"/>
      <c r="I7" s="35"/>
      <c r="J7" s="38"/>
      <c r="K7" s="38"/>
    </row>
    <row r="8" spans="1:11" x14ac:dyDescent="0.25">
      <c r="A8" s="30"/>
      <c r="B8" s="5">
        <v>5</v>
      </c>
      <c r="C8" s="6">
        <v>131.16999999999999</v>
      </c>
      <c r="D8" s="32"/>
      <c r="E8" s="6">
        <f t="shared" si="1"/>
        <v>131.16999999999999</v>
      </c>
      <c r="F8" s="32"/>
      <c r="G8" s="7">
        <f t="shared" si="2"/>
        <v>7.2143499999999996</v>
      </c>
      <c r="H8" s="42"/>
      <c r="I8" s="35"/>
      <c r="J8" s="38"/>
      <c r="K8" s="38"/>
    </row>
    <row r="9" spans="1:11" x14ac:dyDescent="0.25">
      <c r="A9" s="30"/>
      <c r="B9" s="5">
        <v>6</v>
      </c>
      <c r="C9" s="6">
        <v>131.16999999999999</v>
      </c>
      <c r="D9" s="32"/>
      <c r="E9" s="6">
        <f t="shared" si="1"/>
        <v>131.16999999999999</v>
      </c>
      <c r="F9" s="32"/>
      <c r="G9" s="7">
        <f t="shared" si="2"/>
        <v>7.2143499999999996</v>
      </c>
      <c r="H9" s="42"/>
      <c r="I9" s="35"/>
      <c r="J9" s="38"/>
      <c r="K9" s="38"/>
    </row>
    <row r="10" spans="1:11" x14ac:dyDescent="0.25">
      <c r="A10" s="30"/>
      <c r="B10" s="5">
        <v>7</v>
      </c>
      <c r="C10" s="6">
        <v>131.16999999999999</v>
      </c>
      <c r="D10" s="32"/>
      <c r="E10" s="6">
        <f t="shared" si="1"/>
        <v>131.16999999999999</v>
      </c>
      <c r="F10" s="32"/>
      <c r="G10" s="7">
        <f t="shared" si="2"/>
        <v>7.2143499999999996</v>
      </c>
      <c r="H10" s="42"/>
      <c r="I10" s="35"/>
      <c r="J10" s="38"/>
      <c r="K10" s="38"/>
    </row>
    <row r="11" spans="1:11" x14ac:dyDescent="0.25">
      <c r="A11" s="30"/>
      <c r="B11" s="5">
        <v>8</v>
      </c>
      <c r="C11" s="6">
        <v>131.16999999999999</v>
      </c>
      <c r="D11" s="32"/>
      <c r="E11" s="6">
        <f t="shared" si="1"/>
        <v>131.16999999999999</v>
      </c>
      <c r="F11" s="32"/>
      <c r="G11" s="7">
        <f t="shared" si="2"/>
        <v>7.2143499999999996</v>
      </c>
      <c r="H11" s="42"/>
      <c r="I11" s="35"/>
      <c r="J11" s="38"/>
      <c r="K11" s="38"/>
    </row>
    <row r="12" spans="1:11" x14ac:dyDescent="0.25">
      <c r="A12" s="30"/>
      <c r="B12" s="5">
        <v>9</v>
      </c>
      <c r="C12" s="6">
        <v>131.16999999999999</v>
      </c>
      <c r="D12" s="32"/>
      <c r="E12" s="6">
        <f t="shared" si="1"/>
        <v>131.16999999999999</v>
      </c>
      <c r="F12" s="32"/>
      <c r="G12" s="7">
        <f t="shared" si="2"/>
        <v>7.2143499999999996</v>
      </c>
      <c r="H12" s="42"/>
      <c r="I12" s="35"/>
      <c r="J12" s="38"/>
      <c r="K12" s="38"/>
    </row>
    <row r="13" spans="1:11" x14ac:dyDescent="0.25">
      <c r="A13" s="30"/>
      <c r="B13" s="5">
        <v>10</v>
      </c>
      <c r="C13" s="6">
        <v>131.16999999999999</v>
      </c>
      <c r="D13" s="32"/>
      <c r="E13" s="6">
        <f t="shared" si="1"/>
        <v>131.16999999999999</v>
      </c>
      <c r="F13" s="32"/>
      <c r="G13" s="7">
        <f t="shared" si="2"/>
        <v>7.2143499999999996</v>
      </c>
      <c r="H13" s="42"/>
      <c r="I13" s="35"/>
      <c r="J13" s="38"/>
      <c r="K13" s="38"/>
    </row>
    <row r="14" spans="1:11" x14ac:dyDescent="0.25">
      <c r="A14" s="30"/>
      <c r="B14" s="5">
        <v>11</v>
      </c>
      <c r="C14" s="6">
        <v>131.16999999999999</v>
      </c>
      <c r="D14" s="32"/>
      <c r="E14" s="6">
        <f t="shared" si="1"/>
        <v>131.16999999999999</v>
      </c>
      <c r="F14" s="32"/>
      <c r="G14" s="7">
        <f t="shared" si="2"/>
        <v>7.2143499999999996</v>
      </c>
      <c r="H14" s="42"/>
      <c r="I14" s="35"/>
      <c r="J14" s="38"/>
      <c r="K14" s="38"/>
    </row>
    <row r="15" spans="1:11" x14ac:dyDescent="0.25">
      <c r="A15" s="30"/>
      <c r="B15" s="5">
        <v>12</v>
      </c>
      <c r="C15" s="6">
        <v>131.16999999999999</v>
      </c>
      <c r="D15" s="33"/>
      <c r="E15" s="6">
        <f t="shared" si="1"/>
        <v>131.16999999999999</v>
      </c>
      <c r="F15" s="33"/>
      <c r="G15" s="7">
        <f t="shared" si="2"/>
        <v>7.2143499999999996</v>
      </c>
      <c r="H15" s="43"/>
      <c r="I15" s="35"/>
      <c r="J15" s="38"/>
      <c r="K15" s="38"/>
    </row>
    <row r="16" spans="1:11" x14ac:dyDescent="0.25">
      <c r="A16" s="30"/>
      <c r="B16" s="14" t="s">
        <v>3</v>
      </c>
      <c r="C16" s="11">
        <f>SUM(C4:C15)</f>
        <v>1574.0400000000002</v>
      </c>
      <c r="D16" s="11">
        <f>SUM(D4:D15)</f>
        <v>154</v>
      </c>
      <c r="E16" s="11">
        <f>SUM(E4:E15)</f>
        <v>1728.0400000000002</v>
      </c>
      <c r="F16" s="11">
        <f>SUM(F4:F15)</f>
        <v>6.16</v>
      </c>
      <c r="G16" s="12">
        <f>SUM(G4:G15)</f>
        <v>86.572199999999967</v>
      </c>
      <c r="H16" s="13">
        <f>SUM(H4:H15)</f>
        <v>1.54</v>
      </c>
      <c r="I16" s="36"/>
      <c r="J16" s="39"/>
      <c r="K16" s="39"/>
    </row>
    <row r="18" spans="1:11" ht="60" x14ac:dyDescent="0.25">
      <c r="A18" s="30" t="s">
        <v>4</v>
      </c>
      <c r="B18" s="30"/>
      <c r="C18" s="30" t="s">
        <v>11</v>
      </c>
      <c r="D18" s="30" t="s">
        <v>12</v>
      </c>
      <c r="E18" s="30" t="s">
        <v>13</v>
      </c>
      <c r="F18" s="15" t="s">
        <v>7</v>
      </c>
      <c r="G18" s="27" t="s">
        <v>6</v>
      </c>
      <c r="H18" s="28"/>
      <c r="I18" s="28"/>
      <c r="J18" s="28"/>
      <c r="K18" s="29"/>
    </row>
    <row r="19" spans="1:11" s="2" customFormat="1" ht="45" x14ac:dyDescent="0.25">
      <c r="A19" s="30"/>
      <c r="B19" s="30"/>
      <c r="C19" s="30"/>
      <c r="D19" s="30"/>
      <c r="E19" s="30"/>
      <c r="F19" s="15" t="s">
        <v>0</v>
      </c>
      <c r="G19" s="16" t="s">
        <v>5</v>
      </c>
      <c r="H19" s="16" t="s">
        <v>9</v>
      </c>
      <c r="I19" s="16" t="s">
        <v>16</v>
      </c>
      <c r="J19" s="17" t="s">
        <v>15</v>
      </c>
      <c r="K19" s="16" t="s">
        <v>14</v>
      </c>
    </row>
    <row r="20" spans="1:11" x14ac:dyDescent="0.25">
      <c r="A20" s="14">
        <v>2012</v>
      </c>
      <c r="B20" s="14">
        <v>1</v>
      </c>
      <c r="C20" s="11">
        <f>C16</f>
        <v>1574.0400000000002</v>
      </c>
      <c r="D20" s="11">
        <f>D16</f>
        <v>154</v>
      </c>
      <c r="E20" s="11">
        <f>E16</f>
        <v>1728.0400000000002</v>
      </c>
      <c r="F20" s="11">
        <f>F16</f>
        <v>6.16</v>
      </c>
      <c r="G20" s="12">
        <f>G16</f>
        <v>86.572199999999967</v>
      </c>
      <c r="H20" s="13">
        <f>$H$16</f>
        <v>1.54</v>
      </c>
      <c r="I20" s="11">
        <f>$C$55*0.0006</f>
        <v>33.999264000000004</v>
      </c>
      <c r="J20" s="13">
        <f>C20*0.003</f>
        <v>4.7221200000000003</v>
      </c>
      <c r="K20" s="13">
        <f>0.008*E20</f>
        <v>13.824320000000002</v>
      </c>
    </row>
    <row r="21" spans="1:11" x14ac:dyDescent="0.25">
      <c r="A21" s="5">
        <v>2013</v>
      </c>
      <c r="B21" s="5">
        <v>2</v>
      </c>
      <c r="C21" s="6">
        <f>$C$16*B21</f>
        <v>3148.0800000000004</v>
      </c>
      <c r="D21" s="6">
        <f>$D$16</f>
        <v>154</v>
      </c>
      <c r="E21" s="6">
        <f>D21+C21</f>
        <v>3302.0800000000004</v>
      </c>
      <c r="F21" s="6">
        <f>D21*0.04</f>
        <v>6.16</v>
      </c>
      <c r="G21" s="7">
        <f>$C$16*0.055</f>
        <v>86.572200000000009</v>
      </c>
      <c r="H21" s="9">
        <f t="shared" ref="H20:H55" si="3">$H$16</f>
        <v>1.54</v>
      </c>
      <c r="I21" s="8">
        <f t="shared" ref="I20:I55" si="4">$C$55*0.0006</f>
        <v>33.999264000000004</v>
      </c>
      <c r="J21" s="10">
        <f>C21*0.003</f>
        <v>9.4442400000000006</v>
      </c>
      <c r="K21" s="10">
        <f t="shared" ref="K21:K55" si="5">0.008*E21</f>
        <v>26.416640000000005</v>
      </c>
    </row>
    <row r="22" spans="1:11" x14ac:dyDescent="0.25">
      <c r="A22" s="5">
        <v>2014</v>
      </c>
      <c r="B22" s="5">
        <v>3</v>
      </c>
      <c r="C22" s="6">
        <f t="shared" ref="C22:C55" si="6">$C$16*B22</f>
        <v>4722.1200000000008</v>
      </c>
      <c r="D22" s="6">
        <f t="shared" ref="D22:D55" si="7">$D$16</f>
        <v>154</v>
      </c>
      <c r="E22" s="6">
        <f t="shared" ref="E22:E55" si="8">D22+C22</f>
        <v>4876.1200000000008</v>
      </c>
      <c r="F22" s="6">
        <f t="shared" ref="F22:F55" si="9">D22*0.04</f>
        <v>6.16</v>
      </c>
      <c r="G22" s="7">
        <f t="shared" ref="G22:G55" si="10">$C$16*0.055</f>
        <v>86.572200000000009</v>
      </c>
      <c r="H22" s="9">
        <f t="shared" si="3"/>
        <v>1.54</v>
      </c>
      <c r="I22" s="8">
        <f t="shared" si="4"/>
        <v>33.999264000000004</v>
      </c>
      <c r="J22" s="10">
        <f t="shared" ref="J21:J55" si="11">C22*0.003</f>
        <v>14.166360000000003</v>
      </c>
      <c r="K22" s="10">
        <f t="shared" si="5"/>
        <v>39.008960000000009</v>
      </c>
    </row>
    <row r="23" spans="1:11" x14ac:dyDescent="0.25">
      <c r="A23" s="5">
        <v>2015</v>
      </c>
      <c r="B23" s="5">
        <v>4</v>
      </c>
      <c r="C23" s="6">
        <f t="shared" si="6"/>
        <v>6296.1600000000008</v>
      </c>
      <c r="D23" s="6">
        <f t="shared" si="7"/>
        <v>154</v>
      </c>
      <c r="E23" s="6">
        <f t="shared" si="8"/>
        <v>6450.1600000000008</v>
      </c>
      <c r="F23" s="6">
        <f t="shared" si="9"/>
        <v>6.16</v>
      </c>
      <c r="G23" s="7">
        <f t="shared" si="10"/>
        <v>86.572200000000009</v>
      </c>
      <c r="H23" s="9">
        <f t="shared" si="3"/>
        <v>1.54</v>
      </c>
      <c r="I23" s="8">
        <f t="shared" si="4"/>
        <v>33.999264000000004</v>
      </c>
      <c r="J23" s="10">
        <f t="shared" si="11"/>
        <v>18.888480000000001</v>
      </c>
      <c r="K23" s="10">
        <f t="shared" si="5"/>
        <v>51.60128000000001</v>
      </c>
    </row>
    <row r="24" spans="1:11" x14ac:dyDescent="0.25">
      <c r="A24" s="5">
        <v>2016</v>
      </c>
      <c r="B24" s="5">
        <v>5</v>
      </c>
      <c r="C24" s="6">
        <f t="shared" si="6"/>
        <v>7870.2000000000007</v>
      </c>
      <c r="D24" s="6">
        <f t="shared" si="7"/>
        <v>154</v>
      </c>
      <c r="E24" s="6">
        <f t="shared" si="8"/>
        <v>8024.2000000000007</v>
      </c>
      <c r="F24" s="6">
        <f t="shared" si="9"/>
        <v>6.16</v>
      </c>
      <c r="G24" s="7">
        <f t="shared" si="10"/>
        <v>86.572200000000009</v>
      </c>
      <c r="H24" s="9">
        <f t="shared" si="3"/>
        <v>1.54</v>
      </c>
      <c r="I24" s="8">
        <f t="shared" si="4"/>
        <v>33.999264000000004</v>
      </c>
      <c r="J24" s="10">
        <f t="shared" si="11"/>
        <v>23.610600000000002</v>
      </c>
      <c r="K24" s="10">
        <f t="shared" si="5"/>
        <v>64.193600000000004</v>
      </c>
    </row>
    <row r="25" spans="1:11" x14ac:dyDescent="0.25">
      <c r="A25" s="5">
        <v>2017</v>
      </c>
      <c r="B25" s="5">
        <v>6</v>
      </c>
      <c r="C25" s="6">
        <f t="shared" si="6"/>
        <v>9444.2400000000016</v>
      </c>
      <c r="D25" s="6">
        <f t="shared" si="7"/>
        <v>154</v>
      </c>
      <c r="E25" s="6">
        <f t="shared" si="8"/>
        <v>9598.2400000000016</v>
      </c>
      <c r="F25" s="6">
        <f t="shared" si="9"/>
        <v>6.16</v>
      </c>
      <c r="G25" s="7">
        <f t="shared" si="10"/>
        <v>86.572200000000009</v>
      </c>
      <c r="H25" s="9">
        <f t="shared" si="3"/>
        <v>1.54</v>
      </c>
      <c r="I25" s="8">
        <f t="shared" si="4"/>
        <v>33.999264000000004</v>
      </c>
      <c r="J25" s="10">
        <f t="shared" si="11"/>
        <v>28.332720000000005</v>
      </c>
      <c r="K25" s="10">
        <f t="shared" si="5"/>
        <v>76.785920000000019</v>
      </c>
    </row>
    <row r="26" spans="1:11" x14ac:dyDescent="0.25">
      <c r="A26" s="5">
        <v>2018</v>
      </c>
      <c r="B26" s="5">
        <v>7</v>
      </c>
      <c r="C26" s="6">
        <f t="shared" si="6"/>
        <v>11018.28</v>
      </c>
      <c r="D26" s="6">
        <f t="shared" si="7"/>
        <v>154</v>
      </c>
      <c r="E26" s="6">
        <f t="shared" si="8"/>
        <v>11172.28</v>
      </c>
      <c r="F26" s="6">
        <f t="shared" si="9"/>
        <v>6.16</v>
      </c>
      <c r="G26" s="7">
        <f t="shared" si="10"/>
        <v>86.572200000000009</v>
      </c>
      <c r="H26" s="9">
        <f t="shared" si="3"/>
        <v>1.54</v>
      </c>
      <c r="I26" s="8">
        <f t="shared" si="4"/>
        <v>33.999264000000004</v>
      </c>
      <c r="J26" s="10">
        <f t="shared" si="11"/>
        <v>33.054840000000006</v>
      </c>
      <c r="K26" s="10">
        <f t="shared" si="5"/>
        <v>89.378240000000005</v>
      </c>
    </row>
    <row r="27" spans="1:11" x14ac:dyDescent="0.25">
      <c r="A27" s="5">
        <v>2019</v>
      </c>
      <c r="B27" s="5">
        <v>8</v>
      </c>
      <c r="C27" s="6">
        <f t="shared" si="6"/>
        <v>12592.320000000002</v>
      </c>
      <c r="D27" s="6">
        <f t="shared" si="7"/>
        <v>154</v>
      </c>
      <c r="E27" s="6">
        <f t="shared" si="8"/>
        <v>12746.320000000002</v>
      </c>
      <c r="F27" s="6">
        <f t="shared" si="9"/>
        <v>6.16</v>
      </c>
      <c r="G27" s="7">
        <f t="shared" si="10"/>
        <v>86.572200000000009</v>
      </c>
      <c r="H27" s="9">
        <f t="shared" si="3"/>
        <v>1.54</v>
      </c>
      <c r="I27" s="8">
        <f t="shared" si="4"/>
        <v>33.999264000000004</v>
      </c>
      <c r="J27" s="10">
        <f t="shared" si="11"/>
        <v>37.776960000000003</v>
      </c>
      <c r="K27" s="10">
        <f t="shared" si="5"/>
        <v>101.97056000000002</v>
      </c>
    </row>
    <row r="28" spans="1:11" x14ac:dyDescent="0.25">
      <c r="A28" s="5">
        <v>2020</v>
      </c>
      <c r="B28" s="5">
        <v>9</v>
      </c>
      <c r="C28" s="6">
        <f t="shared" si="6"/>
        <v>14166.360000000002</v>
      </c>
      <c r="D28" s="6">
        <f t="shared" si="7"/>
        <v>154</v>
      </c>
      <c r="E28" s="6">
        <f t="shared" si="8"/>
        <v>14320.360000000002</v>
      </c>
      <c r="F28" s="6">
        <f t="shared" si="9"/>
        <v>6.16</v>
      </c>
      <c r="G28" s="7">
        <f t="shared" si="10"/>
        <v>86.572200000000009</v>
      </c>
      <c r="H28" s="9">
        <f t="shared" si="3"/>
        <v>1.54</v>
      </c>
      <c r="I28" s="8">
        <f t="shared" si="4"/>
        <v>33.999264000000004</v>
      </c>
      <c r="J28" s="10">
        <f t="shared" si="11"/>
        <v>42.499080000000006</v>
      </c>
      <c r="K28" s="10">
        <f t="shared" si="5"/>
        <v>114.56288000000002</v>
      </c>
    </row>
    <row r="29" spans="1:11" x14ac:dyDescent="0.25">
      <c r="A29" s="5">
        <v>2021</v>
      </c>
      <c r="B29" s="5">
        <v>10</v>
      </c>
      <c r="C29" s="6">
        <f t="shared" si="6"/>
        <v>15740.400000000001</v>
      </c>
      <c r="D29" s="6">
        <f t="shared" si="7"/>
        <v>154</v>
      </c>
      <c r="E29" s="6">
        <f t="shared" si="8"/>
        <v>15894.400000000001</v>
      </c>
      <c r="F29" s="6">
        <f t="shared" si="9"/>
        <v>6.16</v>
      </c>
      <c r="G29" s="7">
        <f t="shared" si="10"/>
        <v>86.572200000000009</v>
      </c>
      <c r="H29" s="9">
        <f t="shared" si="3"/>
        <v>1.54</v>
      </c>
      <c r="I29" s="8">
        <f t="shared" si="4"/>
        <v>33.999264000000004</v>
      </c>
      <c r="J29" s="10">
        <f t="shared" si="11"/>
        <v>47.221200000000003</v>
      </c>
      <c r="K29" s="10">
        <f t="shared" si="5"/>
        <v>127.15520000000001</v>
      </c>
    </row>
    <row r="30" spans="1:11" x14ac:dyDescent="0.25">
      <c r="A30" s="5">
        <v>2022</v>
      </c>
      <c r="B30" s="5">
        <v>11</v>
      </c>
      <c r="C30" s="6">
        <f t="shared" si="6"/>
        <v>17314.440000000002</v>
      </c>
      <c r="D30" s="6">
        <f t="shared" si="7"/>
        <v>154</v>
      </c>
      <c r="E30" s="6">
        <f t="shared" si="8"/>
        <v>17468.440000000002</v>
      </c>
      <c r="F30" s="6">
        <f t="shared" si="9"/>
        <v>6.16</v>
      </c>
      <c r="G30" s="7">
        <f t="shared" si="10"/>
        <v>86.572200000000009</v>
      </c>
      <c r="H30" s="9">
        <f t="shared" si="3"/>
        <v>1.54</v>
      </c>
      <c r="I30" s="8">
        <f t="shared" si="4"/>
        <v>33.999264000000004</v>
      </c>
      <c r="J30" s="10">
        <f t="shared" si="11"/>
        <v>51.943320000000007</v>
      </c>
      <c r="K30" s="10">
        <f t="shared" si="5"/>
        <v>139.74752000000001</v>
      </c>
    </row>
    <row r="31" spans="1:11" x14ac:dyDescent="0.25">
      <c r="A31" s="5">
        <v>2023</v>
      </c>
      <c r="B31" s="5">
        <v>12</v>
      </c>
      <c r="C31" s="6">
        <f t="shared" si="6"/>
        <v>18888.480000000003</v>
      </c>
      <c r="D31" s="6">
        <f t="shared" si="7"/>
        <v>154</v>
      </c>
      <c r="E31" s="6">
        <f t="shared" si="8"/>
        <v>19042.480000000003</v>
      </c>
      <c r="F31" s="6">
        <f t="shared" si="9"/>
        <v>6.16</v>
      </c>
      <c r="G31" s="7">
        <f t="shared" si="10"/>
        <v>86.572200000000009</v>
      </c>
      <c r="H31" s="9">
        <f t="shared" si="3"/>
        <v>1.54</v>
      </c>
      <c r="I31" s="8">
        <f t="shared" si="4"/>
        <v>33.999264000000004</v>
      </c>
      <c r="J31" s="10">
        <f t="shared" si="11"/>
        <v>56.665440000000011</v>
      </c>
      <c r="K31" s="10">
        <f t="shared" si="5"/>
        <v>152.33984000000004</v>
      </c>
    </row>
    <row r="32" spans="1:11" x14ac:dyDescent="0.25">
      <c r="A32" s="5">
        <v>2024</v>
      </c>
      <c r="B32" s="5">
        <v>13</v>
      </c>
      <c r="C32" s="6">
        <f t="shared" si="6"/>
        <v>20462.520000000004</v>
      </c>
      <c r="D32" s="6">
        <f t="shared" si="7"/>
        <v>154</v>
      </c>
      <c r="E32" s="6">
        <f t="shared" si="8"/>
        <v>20616.520000000004</v>
      </c>
      <c r="F32" s="6">
        <f t="shared" si="9"/>
        <v>6.16</v>
      </c>
      <c r="G32" s="7">
        <f t="shared" si="10"/>
        <v>86.572200000000009</v>
      </c>
      <c r="H32" s="9">
        <f t="shared" si="3"/>
        <v>1.54</v>
      </c>
      <c r="I32" s="8">
        <f t="shared" si="4"/>
        <v>33.999264000000004</v>
      </c>
      <c r="J32" s="10">
        <f t="shared" si="11"/>
        <v>61.387560000000015</v>
      </c>
      <c r="K32" s="10">
        <f t="shared" si="5"/>
        <v>164.93216000000004</v>
      </c>
    </row>
    <row r="33" spans="1:11" x14ac:dyDescent="0.25">
      <c r="A33" s="5">
        <v>2025</v>
      </c>
      <c r="B33" s="5">
        <v>14</v>
      </c>
      <c r="C33" s="6">
        <f t="shared" si="6"/>
        <v>22036.560000000001</v>
      </c>
      <c r="D33" s="6">
        <f t="shared" si="7"/>
        <v>154</v>
      </c>
      <c r="E33" s="6">
        <f t="shared" si="8"/>
        <v>22190.560000000001</v>
      </c>
      <c r="F33" s="6">
        <f t="shared" si="9"/>
        <v>6.16</v>
      </c>
      <c r="G33" s="7">
        <f t="shared" si="10"/>
        <v>86.572200000000009</v>
      </c>
      <c r="H33" s="9">
        <f t="shared" si="3"/>
        <v>1.54</v>
      </c>
      <c r="I33" s="8">
        <f t="shared" si="4"/>
        <v>33.999264000000004</v>
      </c>
      <c r="J33" s="10">
        <f t="shared" si="11"/>
        <v>66.109680000000012</v>
      </c>
      <c r="K33" s="10">
        <f t="shared" si="5"/>
        <v>177.52448000000001</v>
      </c>
    </row>
    <row r="34" spans="1:11" x14ac:dyDescent="0.25">
      <c r="A34" s="5">
        <v>2026</v>
      </c>
      <c r="B34" s="5">
        <v>15</v>
      </c>
      <c r="C34" s="6">
        <f t="shared" si="6"/>
        <v>23610.600000000002</v>
      </c>
      <c r="D34" s="6">
        <f t="shared" si="7"/>
        <v>154</v>
      </c>
      <c r="E34" s="6">
        <f t="shared" si="8"/>
        <v>23764.600000000002</v>
      </c>
      <c r="F34" s="6">
        <f t="shared" si="9"/>
        <v>6.16</v>
      </c>
      <c r="G34" s="7">
        <f t="shared" si="10"/>
        <v>86.572200000000009</v>
      </c>
      <c r="H34" s="9">
        <f t="shared" si="3"/>
        <v>1.54</v>
      </c>
      <c r="I34" s="8">
        <f t="shared" si="4"/>
        <v>33.999264000000004</v>
      </c>
      <c r="J34" s="10">
        <f t="shared" si="11"/>
        <v>70.831800000000001</v>
      </c>
      <c r="K34" s="10">
        <f t="shared" si="5"/>
        <v>190.11680000000001</v>
      </c>
    </row>
    <row r="35" spans="1:11" x14ac:dyDescent="0.25">
      <c r="A35" s="5">
        <v>2027</v>
      </c>
      <c r="B35" s="5">
        <v>16</v>
      </c>
      <c r="C35" s="6">
        <f t="shared" si="6"/>
        <v>25184.640000000003</v>
      </c>
      <c r="D35" s="6">
        <f t="shared" si="7"/>
        <v>154</v>
      </c>
      <c r="E35" s="6">
        <f t="shared" si="8"/>
        <v>25338.640000000003</v>
      </c>
      <c r="F35" s="6">
        <f t="shared" si="9"/>
        <v>6.16</v>
      </c>
      <c r="G35" s="7">
        <f t="shared" si="10"/>
        <v>86.572200000000009</v>
      </c>
      <c r="H35" s="9">
        <f t="shared" si="3"/>
        <v>1.54</v>
      </c>
      <c r="I35" s="8">
        <f t="shared" si="4"/>
        <v>33.999264000000004</v>
      </c>
      <c r="J35" s="10">
        <f t="shared" si="11"/>
        <v>75.553920000000005</v>
      </c>
      <c r="K35" s="10">
        <f t="shared" si="5"/>
        <v>202.70912000000004</v>
      </c>
    </row>
    <row r="36" spans="1:11" x14ac:dyDescent="0.25">
      <c r="A36" s="5">
        <v>2028</v>
      </c>
      <c r="B36" s="5">
        <v>17</v>
      </c>
      <c r="C36" s="6">
        <f t="shared" si="6"/>
        <v>26758.680000000004</v>
      </c>
      <c r="D36" s="6">
        <f t="shared" si="7"/>
        <v>154</v>
      </c>
      <c r="E36" s="6">
        <f t="shared" si="8"/>
        <v>26912.680000000004</v>
      </c>
      <c r="F36" s="6">
        <f t="shared" si="9"/>
        <v>6.16</v>
      </c>
      <c r="G36" s="7">
        <f t="shared" si="10"/>
        <v>86.572200000000009</v>
      </c>
      <c r="H36" s="9">
        <f t="shared" si="3"/>
        <v>1.54</v>
      </c>
      <c r="I36" s="8">
        <f t="shared" si="4"/>
        <v>33.999264000000004</v>
      </c>
      <c r="J36" s="10">
        <f t="shared" si="11"/>
        <v>80.276040000000009</v>
      </c>
      <c r="K36" s="10">
        <f t="shared" si="5"/>
        <v>215.30144000000004</v>
      </c>
    </row>
    <row r="37" spans="1:11" x14ac:dyDescent="0.25">
      <c r="A37" s="5">
        <v>2029</v>
      </c>
      <c r="B37" s="5">
        <v>18</v>
      </c>
      <c r="C37" s="6">
        <f t="shared" si="6"/>
        <v>28332.720000000005</v>
      </c>
      <c r="D37" s="6">
        <f t="shared" si="7"/>
        <v>154</v>
      </c>
      <c r="E37" s="6">
        <f t="shared" si="8"/>
        <v>28486.720000000005</v>
      </c>
      <c r="F37" s="6">
        <f t="shared" si="9"/>
        <v>6.16</v>
      </c>
      <c r="G37" s="7">
        <f t="shared" si="10"/>
        <v>86.572200000000009</v>
      </c>
      <c r="H37" s="9">
        <f t="shared" si="3"/>
        <v>1.54</v>
      </c>
      <c r="I37" s="8">
        <f t="shared" si="4"/>
        <v>33.999264000000004</v>
      </c>
      <c r="J37" s="10">
        <f t="shared" si="11"/>
        <v>84.998160000000013</v>
      </c>
      <c r="K37" s="10">
        <f t="shared" si="5"/>
        <v>227.89376000000004</v>
      </c>
    </row>
    <row r="38" spans="1:11" x14ac:dyDescent="0.25">
      <c r="A38" s="5">
        <v>2030</v>
      </c>
      <c r="B38" s="5">
        <v>19</v>
      </c>
      <c r="C38" s="6">
        <f t="shared" si="6"/>
        <v>29906.760000000002</v>
      </c>
      <c r="D38" s="6">
        <f t="shared" si="7"/>
        <v>154</v>
      </c>
      <c r="E38" s="6">
        <f t="shared" si="8"/>
        <v>30060.760000000002</v>
      </c>
      <c r="F38" s="6">
        <f t="shared" si="9"/>
        <v>6.16</v>
      </c>
      <c r="G38" s="7">
        <f t="shared" si="10"/>
        <v>86.572200000000009</v>
      </c>
      <c r="H38" s="9">
        <f t="shared" si="3"/>
        <v>1.54</v>
      </c>
      <c r="I38" s="8">
        <f t="shared" si="4"/>
        <v>33.999264000000004</v>
      </c>
      <c r="J38" s="10">
        <f t="shared" si="11"/>
        <v>89.720280000000002</v>
      </c>
      <c r="K38" s="10">
        <f t="shared" si="5"/>
        <v>240.48608000000002</v>
      </c>
    </row>
    <row r="39" spans="1:11" x14ac:dyDescent="0.25">
      <c r="A39" s="5">
        <v>2031</v>
      </c>
      <c r="B39" s="5">
        <v>20</v>
      </c>
      <c r="C39" s="6">
        <f t="shared" si="6"/>
        <v>31480.800000000003</v>
      </c>
      <c r="D39" s="6">
        <f t="shared" si="7"/>
        <v>154</v>
      </c>
      <c r="E39" s="6">
        <f t="shared" si="8"/>
        <v>31634.800000000003</v>
      </c>
      <c r="F39" s="6">
        <f t="shared" si="9"/>
        <v>6.16</v>
      </c>
      <c r="G39" s="7">
        <f t="shared" si="10"/>
        <v>86.572200000000009</v>
      </c>
      <c r="H39" s="9">
        <f t="shared" si="3"/>
        <v>1.54</v>
      </c>
      <c r="I39" s="8">
        <f t="shared" si="4"/>
        <v>33.999264000000004</v>
      </c>
      <c r="J39" s="10">
        <f t="shared" si="11"/>
        <v>94.442400000000006</v>
      </c>
      <c r="K39" s="10">
        <f t="shared" si="5"/>
        <v>253.07840000000002</v>
      </c>
    </row>
    <row r="40" spans="1:11" x14ac:dyDescent="0.25">
      <c r="A40" s="5">
        <v>2032</v>
      </c>
      <c r="B40" s="5">
        <v>21</v>
      </c>
      <c r="C40" s="6">
        <f t="shared" si="6"/>
        <v>33054.840000000004</v>
      </c>
      <c r="D40" s="6">
        <f t="shared" si="7"/>
        <v>154</v>
      </c>
      <c r="E40" s="6">
        <f t="shared" si="8"/>
        <v>33208.840000000004</v>
      </c>
      <c r="F40" s="6">
        <f t="shared" si="9"/>
        <v>6.16</v>
      </c>
      <c r="G40" s="7">
        <f t="shared" si="10"/>
        <v>86.572200000000009</v>
      </c>
      <c r="H40" s="9">
        <f t="shared" si="3"/>
        <v>1.54</v>
      </c>
      <c r="I40" s="8">
        <f t="shared" si="4"/>
        <v>33.999264000000004</v>
      </c>
      <c r="J40" s="10">
        <f t="shared" si="11"/>
        <v>99.16452000000001</v>
      </c>
      <c r="K40" s="10">
        <f t="shared" si="5"/>
        <v>265.67072000000002</v>
      </c>
    </row>
    <row r="41" spans="1:11" x14ac:dyDescent="0.25">
      <c r="A41" s="5">
        <v>2033</v>
      </c>
      <c r="B41" s="5">
        <v>22</v>
      </c>
      <c r="C41" s="6">
        <f t="shared" si="6"/>
        <v>34628.880000000005</v>
      </c>
      <c r="D41" s="6">
        <f t="shared" si="7"/>
        <v>154</v>
      </c>
      <c r="E41" s="6">
        <f t="shared" si="8"/>
        <v>34782.880000000005</v>
      </c>
      <c r="F41" s="6">
        <f t="shared" si="9"/>
        <v>6.16</v>
      </c>
      <c r="G41" s="7">
        <f t="shared" si="10"/>
        <v>86.572200000000009</v>
      </c>
      <c r="H41" s="9">
        <f t="shared" si="3"/>
        <v>1.54</v>
      </c>
      <c r="I41" s="8">
        <f t="shared" si="4"/>
        <v>33.999264000000004</v>
      </c>
      <c r="J41" s="10">
        <f t="shared" si="11"/>
        <v>103.88664000000001</v>
      </c>
      <c r="K41" s="10">
        <f t="shared" si="5"/>
        <v>278.26304000000005</v>
      </c>
    </row>
    <row r="42" spans="1:11" x14ac:dyDescent="0.25">
      <c r="A42" s="5">
        <v>2034</v>
      </c>
      <c r="B42" s="5">
        <v>23</v>
      </c>
      <c r="C42" s="6">
        <f t="shared" si="6"/>
        <v>36202.920000000006</v>
      </c>
      <c r="D42" s="6">
        <f t="shared" si="7"/>
        <v>154</v>
      </c>
      <c r="E42" s="6">
        <f t="shared" si="8"/>
        <v>36356.920000000006</v>
      </c>
      <c r="F42" s="6">
        <f t="shared" si="9"/>
        <v>6.16</v>
      </c>
      <c r="G42" s="7">
        <f t="shared" si="10"/>
        <v>86.572200000000009</v>
      </c>
      <c r="H42" s="9">
        <f t="shared" si="3"/>
        <v>1.54</v>
      </c>
      <c r="I42" s="8">
        <f t="shared" si="4"/>
        <v>33.999264000000004</v>
      </c>
      <c r="J42" s="10">
        <f t="shared" si="11"/>
        <v>108.60876000000002</v>
      </c>
      <c r="K42" s="10">
        <f t="shared" si="5"/>
        <v>290.85536000000008</v>
      </c>
    </row>
    <row r="43" spans="1:11" x14ac:dyDescent="0.25">
      <c r="A43" s="5">
        <v>2035</v>
      </c>
      <c r="B43" s="5">
        <v>24</v>
      </c>
      <c r="C43" s="6">
        <f t="shared" si="6"/>
        <v>37776.960000000006</v>
      </c>
      <c r="D43" s="6">
        <f t="shared" si="7"/>
        <v>154</v>
      </c>
      <c r="E43" s="6">
        <f t="shared" si="8"/>
        <v>37930.960000000006</v>
      </c>
      <c r="F43" s="6">
        <f t="shared" si="9"/>
        <v>6.16</v>
      </c>
      <c r="G43" s="7">
        <f t="shared" si="10"/>
        <v>86.572200000000009</v>
      </c>
      <c r="H43" s="9">
        <f t="shared" si="3"/>
        <v>1.54</v>
      </c>
      <c r="I43" s="8">
        <f t="shared" si="4"/>
        <v>33.999264000000004</v>
      </c>
      <c r="J43" s="10">
        <f t="shared" si="11"/>
        <v>113.33088000000002</v>
      </c>
      <c r="K43" s="10">
        <f t="shared" si="5"/>
        <v>303.44768000000005</v>
      </c>
    </row>
    <row r="44" spans="1:11" x14ac:dyDescent="0.25">
      <c r="A44" s="5">
        <v>2036</v>
      </c>
      <c r="B44" s="5">
        <v>25</v>
      </c>
      <c r="C44" s="6">
        <f t="shared" si="6"/>
        <v>39351.000000000007</v>
      </c>
      <c r="D44" s="6">
        <f t="shared" si="7"/>
        <v>154</v>
      </c>
      <c r="E44" s="6">
        <f t="shared" si="8"/>
        <v>39505.000000000007</v>
      </c>
      <c r="F44" s="6">
        <f t="shared" si="9"/>
        <v>6.16</v>
      </c>
      <c r="G44" s="7">
        <f t="shared" si="10"/>
        <v>86.572200000000009</v>
      </c>
      <c r="H44" s="9">
        <f t="shared" si="3"/>
        <v>1.54</v>
      </c>
      <c r="I44" s="8">
        <f t="shared" si="4"/>
        <v>33.999264000000004</v>
      </c>
      <c r="J44" s="10">
        <f t="shared" si="11"/>
        <v>118.05300000000003</v>
      </c>
      <c r="K44" s="10">
        <f t="shared" si="5"/>
        <v>316.04000000000008</v>
      </c>
    </row>
    <row r="45" spans="1:11" x14ac:dyDescent="0.25">
      <c r="A45" s="5">
        <v>2037</v>
      </c>
      <c r="B45" s="5">
        <v>26</v>
      </c>
      <c r="C45" s="6">
        <f t="shared" si="6"/>
        <v>40925.040000000008</v>
      </c>
      <c r="D45" s="6">
        <f t="shared" si="7"/>
        <v>154</v>
      </c>
      <c r="E45" s="6">
        <f t="shared" si="8"/>
        <v>41079.040000000008</v>
      </c>
      <c r="F45" s="6">
        <f t="shared" si="9"/>
        <v>6.16</v>
      </c>
      <c r="G45" s="7">
        <f t="shared" si="10"/>
        <v>86.572200000000009</v>
      </c>
      <c r="H45" s="9">
        <f t="shared" si="3"/>
        <v>1.54</v>
      </c>
      <c r="I45" s="8">
        <f t="shared" si="4"/>
        <v>33.999264000000004</v>
      </c>
      <c r="J45" s="10">
        <f t="shared" si="11"/>
        <v>122.77512000000003</v>
      </c>
      <c r="K45" s="10">
        <f t="shared" si="5"/>
        <v>328.63232000000005</v>
      </c>
    </row>
    <row r="46" spans="1:11" x14ac:dyDescent="0.25">
      <c r="A46" s="5">
        <v>2038</v>
      </c>
      <c r="B46" s="5">
        <v>27</v>
      </c>
      <c r="C46" s="6">
        <f t="shared" si="6"/>
        <v>42499.08</v>
      </c>
      <c r="D46" s="6">
        <f t="shared" si="7"/>
        <v>154</v>
      </c>
      <c r="E46" s="6">
        <f t="shared" si="8"/>
        <v>42653.08</v>
      </c>
      <c r="F46" s="6">
        <f t="shared" si="9"/>
        <v>6.16</v>
      </c>
      <c r="G46" s="7">
        <f t="shared" si="10"/>
        <v>86.572200000000009</v>
      </c>
      <c r="H46" s="9">
        <f t="shared" si="3"/>
        <v>1.54</v>
      </c>
      <c r="I46" s="8">
        <f t="shared" si="4"/>
        <v>33.999264000000004</v>
      </c>
      <c r="J46" s="10">
        <f t="shared" si="11"/>
        <v>127.49724000000001</v>
      </c>
      <c r="K46" s="10">
        <f t="shared" si="5"/>
        <v>341.22464000000002</v>
      </c>
    </row>
    <row r="47" spans="1:11" x14ac:dyDescent="0.25">
      <c r="A47" s="5">
        <v>2039</v>
      </c>
      <c r="B47" s="5">
        <v>28</v>
      </c>
      <c r="C47" s="6">
        <f t="shared" si="6"/>
        <v>44073.120000000003</v>
      </c>
      <c r="D47" s="6">
        <f t="shared" si="7"/>
        <v>154</v>
      </c>
      <c r="E47" s="6">
        <f t="shared" si="8"/>
        <v>44227.12</v>
      </c>
      <c r="F47" s="6">
        <f t="shared" si="9"/>
        <v>6.16</v>
      </c>
      <c r="G47" s="7">
        <f t="shared" si="10"/>
        <v>86.572200000000009</v>
      </c>
      <c r="H47" s="9">
        <f t="shared" si="3"/>
        <v>1.54</v>
      </c>
      <c r="I47" s="8">
        <f t="shared" si="4"/>
        <v>33.999264000000004</v>
      </c>
      <c r="J47" s="10">
        <f t="shared" si="11"/>
        <v>132.21936000000002</v>
      </c>
      <c r="K47" s="10">
        <f t="shared" si="5"/>
        <v>353.81696000000005</v>
      </c>
    </row>
    <row r="48" spans="1:11" x14ac:dyDescent="0.25">
      <c r="A48" s="5">
        <v>2040</v>
      </c>
      <c r="B48" s="5">
        <v>29</v>
      </c>
      <c r="C48" s="6">
        <f t="shared" si="6"/>
        <v>45647.16</v>
      </c>
      <c r="D48" s="6">
        <f t="shared" si="7"/>
        <v>154</v>
      </c>
      <c r="E48" s="6">
        <f t="shared" si="8"/>
        <v>45801.16</v>
      </c>
      <c r="F48" s="6">
        <f t="shared" si="9"/>
        <v>6.16</v>
      </c>
      <c r="G48" s="7">
        <f t="shared" si="10"/>
        <v>86.572200000000009</v>
      </c>
      <c r="H48" s="9">
        <f t="shared" si="3"/>
        <v>1.54</v>
      </c>
      <c r="I48" s="8">
        <f t="shared" si="4"/>
        <v>33.999264000000004</v>
      </c>
      <c r="J48" s="10">
        <f t="shared" si="11"/>
        <v>136.94148000000001</v>
      </c>
      <c r="K48" s="10">
        <f t="shared" si="5"/>
        <v>366.40928000000002</v>
      </c>
    </row>
    <row r="49" spans="1:13" x14ac:dyDescent="0.25">
      <c r="A49" s="5">
        <v>2041</v>
      </c>
      <c r="B49" s="5">
        <v>30</v>
      </c>
      <c r="C49" s="6">
        <f t="shared" si="6"/>
        <v>47221.200000000004</v>
      </c>
      <c r="D49" s="6">
        <f t="shared" si="7"/>
        <v>154</v>
      </c>
      <c r="E49" s="6">
        <f t="shared" si="8"/>
        <v>47375.200000000004</v>
      </c>
      <c r="F49" s="6">
        <f t="shared" si="9"/>
        <v>6.16</v>
      </c>
      <c r="G49" s="7">
        <f t="shared" si="10"/>
        <v>86.572200000000009</v>
      </c>
      <c r="H49" s="9">
        <f t="shared" si="3"/>
        <v>1.54</v>
      </c>
      <c r="I49" s="8">
        <f t="shared" si="4"/>
        <v>33.999264000000004</v>
      </c>
      <c r="J49" s="10">
        <f t="shared" si="11"/>
        <v>141.6636</v>
      </c>
      <c r="K49" s="10">
        <f t="shared" si="5"/>
        <v>379.00160000000005</v>
      </c>
    </row>
    <row r="50" spans="1:13" x14ac:dyDescent="0.25">
      <c r="A50" s="5">
        <v>2042</v>
      </c>
      <c r="B50" s="5">
        <v>31</v>
      </c>
      <c r="C50" s="6">
        <f t="shared" si="6"/>
        <v>48795.240000000005</v>
      </c>
      <c r="D50" s="6">
        <f t="shared" si="7"/>
        <v>154</v>
      </c>
      <c r="E50" s="6">
        <f t="shared" si="8"/>
        <v>48949.240000000005</v>
      </c>
      <c r="F50" s="6">
        <f t="shared" si="9"/>
        <v>6.16</v>
      </c>
      <c r="G50" s="7">
        <f t="shared" si="10"/>
        <v>86.572200000000009</v>
      </c>
      <c r="H50" s="9">
        <f t="shared" si="3"/>
        <v>1.54</v>
      </c>
      <c r="I50" s="8">
        <f t="shared" si="4"/>
        <v>33.999264000000004</v>
      </c>
      <c r="J50" s="10">
        <f t="shared" si="11"/>
        <v>146.38572000000002</v>
      </c>
      <c r="K50" s="10">
        <f t="shared" si="5"/>
        <v>391.59392000000003</v>
      </c>
    </row>
    <row r="51" spans="1:13" x14ac:dyDescent="0.25">
      <c r="A51" s="5">
        <v>2043</v>
      </c>
      <c r="B51" s="5">
        <v>32</v>
      </c>
      <c r="C51" s="6">
        <f t="shared" si="6"/>
        <v>50369.280000000006</v>
      </c>
      <c r="D51" s="6">
        <f t="shared" si="7"/>
        <v>154</v>
      </c>
      <c r="E51" s="6">
        <f t="shared" si="8"/>
        <v>50523.280000000006</v>
      </c>
      <c r="F51" s="6">
        <f t="shared" si="9"/>
        <v>6.16</v>
      </c>
      <c r="G51" s="7">
        <f t="shared" si="10"/>
        <v>86.572200000000009</v>
      </c>
      <c r="H51" s="9">
        <f t="shared" si="3"/>
        <v>1.54</v>
      </c>
      <c r="I51" s="8">
        <f t="shared" si="4"/>
        <v>33.999264000000004</v>
      </c>
      <c r="J51" s="10">
        <f t="shared" si="11"/>
        <v>151.10784000000001</v>
      </c>
      <c r="K51" s="10">
        <f t="shared" si="5"/>
        <v>404.18624000000005</v>
      </c>
    </row>
    <row r="52" spans="1:13" x14ac:dyDescent="0.25">
      <c r="A52" s="5">
        <v>2044</v>
      </c>
      <c r="B52" s="5">
        <v>33</v>
      </c>
      <c r="C52" s="6">
        <f t="shared" si="6"/>
        <v>51943.320000000007</v>
      </c>
      <c r="D52" s="6">
        <f t="shared" si="7"/>
        <v>154</v>
      </c>
      <c r="E52" s="6">
        <f t="shared" si="8"/>
        <v>52097.320000000007</v>
      </c>
      <c r="F52" s="6">
        <f t="shared" si="9"/>
        <v>6.16</v>
      </c>
      <c r="G52" s="7">
        <f t="shared" si="10"/>
        <v>86.572200000000009</v>
      </c>
      <c r="H52" s="9">
        <f t="shared" si="3"/>
        <v>1.54</v>
      </c>
      <c r="I52" s="8">
        <f t="shared" si="4"/>
        <v>33.999264000000004</v>
      </c>
      <c r="J52" s="10">
        <f t="shared" si="11"/>
        <v>155.82996000000003</v>
      </c>
      <c r="K52" s="10">
        <f t="shared" si="5"/>
        <v>416.77856000000008</v>
      </c>
    </row>
    <row r="53" spans="1:13" x14ac:dyDescent="0.25">
      <c r="A53" s="5">
        <v>2045</v>
      </c>
      <c r="B53" s="5">
        <v>34</v>
      </c>
      <c r="C53" s="6">
        <f t="shared" si="6"/>
        <v>53517.360000000008</v>
      </c>
      <c r="D53" s="6">
        <f t="shared" si="7"/>
        <v>154</v>
      </c>
      <c r="E53" s="6">
        <f t="shared" si="8"/>
        <v>53671.360000000008</v>
      </c>
      <c r="F53" s="6">
        <f t="shared" si="9"/>
        <v>6.16</v>
      </c>
      <c r="G53" s="7">
        <f t="shared" si="10"/>
        <v>86.572200000000009</v>
      </c>
      <c r="H53" s="9">
        <f t="shared" si="3"/>
        <v>1.54</v>
      </c>
      <c r="I53" s="8">
        <f t="shared" si="4"/>
        <v>33.999264000000004</v>
      </c>
      <c r="J53" s="10">
        <f t="shared" si="11"/>
        <v>160.55208000000002</v>
      </c>
      <c r="K53" s="10">
        <f t="shared" si="5"/>
        <v>429.37088000000006</v>
      </c>
    </row>
    <row r="54" spans="1:13" x14ac:dyDescent="0.25">
      <c r="A54" s="5">
        <v>2046</v>
      </c>
      <c r="B54" s="5">
        <v>35</v>
      </c>
      <c r="C54" s="6">
        <f t="shared" si="6"/>
        <v>55091.400000000009</v>
      </c>
      <c r="D54" s="6">
        <f t="shared" si="7"/>
        <v>154</v>
      </c>
      <c r="E54" s="6">
        <f t="shared" si="8"/>
        <v>55245.400000000009</v>
      </c>
      <c r="F54" s="6">
        <f t="shared" si="9"/>
        <v>6.16</v>
      </c>
      <c r="G54" s="7">
        <f t="shared" si="10"/>
        <v>86.572200000000009</v>
      </c>
      <c r="H54" s="9">
        <f t="shared" si="3"/>
        <v>1.54</v>
      </c>
      <c r="I54" s="8">
        <f t="shared" si="4"/>
        <v>33.999264000000004</v>
      </c>
      <c r="J54" s="10">
        <f t="shared" si="11"/>
        <v>165.27420000000004</v>
      </c>
      <c r="K54" s="10">
        <f t="shared" si="5"/>
        <v>441.96320000000009</v>
      </c>
    </row>
    <row r="55" spans="1:13" x14ac:dyDescent="0.25">
      <c r="A55" s="5">
        <v>2047</v>
      </c>
      <c r="B55" s="5">
        <v>36</v>
      </c>
      <c r="C55" s="6">
        <f>$C$16*B55</f>
        <v>56665.44000000001</v>
      </c>
      <c r="D55" s="6">
        <f t="shared" si="7"/>
        <v>154</v>
      </c>
      <c r="E55" s="6">
        <f t="shared" si="8"/>
        <v>56819.44000000001</v>
      </c>
      <c r="F55" s="18">
        <f t="shared" si="9"/>
        <v>6.16</v>
      </c>
      <c r="G55" s="19">
        <f t="shared" si="10"/>
        <v>86.572200000000009</v>
      </c>
      <c r="H55" s="20">
        <f t="shared" si="3"/>
        <v>1.54</v>
      </c>
      <c r="I55" s="21">
        <f t="shared" si="4"/>
        <v>33.999264000000004</v>
      </c>
      <c r="J55" s="22">
        <f t="shared" si="11"/>
        <v>169.99632000000003</v>
      </c>
      <c r="K55" s="22">
        <f t="shared" si="5"/>
        <v>454.55552000000006</v>
      </c>
      <c r="L55" s="1" t="s">
        <v>3</v>
      </c>
    </row>
    <row r="56" spans="1:13" ht="17.25" x14ac:dyDescent="0.3">
      <c r="C56" s="3"/>
      <c r="D56" s="3"/>
      <c r="E56" s="3"/>
      <c r="F56" s="23">
        <f>SUM(F20:F55)</f>
        <v>221.75999999999991</v>
      </c>
      <c r="G56" s="24">
        <f>SUM(G20:G55)</f>
        <v>3116.5992000000019</v>
      </c>
      <c r="H56" s="24">
        <f>SUM(H20:H55)</f>
        <v>55.439999999999976</v>
      </c>
      <c r="I56" s="24">
        <f t="shared" ref="H56:K56" si="12">SUM(I20:I55)</f>
        <v>1223.9735040000007</v>
      </c>
      <c r="J56" s="24">
        <f>SUM(J20:J55)</f>
        <v>3144.9319200000004</v>
      </c>
      <c r="K56" s="24">
        <f>SUM(K20:K55)</f>
        <v>8430.837120000002</v>
      </c>
      <c r="L56" s="25">
        <f>SUM(F56:K56)</f>
        <v>16193.541744000006</v>
      </c>
      <c r="M56" s="4"/>
    </row>
    <row r="57" spans="1:13" x14ac:dyDescent="0.25">
      <c r="F57" s="40" t="s">
        <v>18</v>
      </c>
      <c r="G57" s="40"/>
      <c r="H57" s="40"/>
      <c r="I57" s="40"/>
      <c r="J57" s="40"/>
      <c r="K57" s="40"/>
      <c r="L57" s="12">
        <v>2266.62</v>
      </c>
    </row>
    <row r="58" spans="1:13" ht="18" thickBot="1" x14ac:dyDescent="0.35">
      <c r="E58" s="44"/>
      <c r="F58" s="40" t="s">
        <v>19</v>
      </c>
      <c r="G58" s="40"/>
      <c r="H58" s="40"/>
      <c r="I58" s="40"/>
      <c r="J58" s="40"/>
      <c r="K58" s="40"/>
      <c r="L58" s="26">
        <f>SUM(L56:L57)</f>
        <v>18460.161744000005</v>
      </c>
    </row>
    <row r="59" spans="1:13" ht="15.75" thickTop="1" x14ac:dyDescent="0.25"/>
  </sheetData>
  <mergeCells count="19">
    <mergeCell ref="F57:K57"/>
    <mergeCell ref="F4:F15"/>
    <mergeCell ref="H4:H15"/>
    <mergeCell ref="F58:K58"/>
    <mergeCell ref="A18:B19"/>
    <mergeCell ref="E18:E19"/>
    <mergeCell ref="D18:D19"/>
    <mergeCell ref="C18:C19"/>
    <mergeCell ref="G18:K18"/>
    <mergeCell ref="G2:K2"/>
    <mergeCell ref="A2:A16"/>
    <mergeCell ref="D2:D3"/>
    <mergeCell ref="C2:C3"/>
    <mergeCell ref="B2:B3"/>
    <mergeCell ref="E2:E3"/>
    <mergeCell ref="D4:D15"/>
    <mergeCell ref="I4:I16"/>
    <mergeCell ref="K4:K16"/>
    <mergeCell ref="J4:J16"/>
  </mergeCells>
  <pageMargins left="0.7" right="0.7" top="0.78740157499999996" bottom="0.78740157499999996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2012-11-05T07:22:24Z</dcterms:modified>
</cp:coreProperties>
</file>