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3715" windowHeight="9270"/>
  </bookViews>
  <sheets>
    <sheet name="Tabelle1" sheetId="1" r:id="rId1"/>
    <sheet name="Tabelle2" sheetId="2" r:id="rId2"/>
    <sheet name="Tabelle3" sheetId="3" r:id="rId3"/>
  </sheets>
  <calcPr calcId="145621"/>
</workbook>
</file>

<file path=xl/calcChain.xml><?xml version="1.0" encoding="utf-8"?>
<calcChain xmlns="http://schemas.openxmlformats.org/spreadsheetml/2006/main">
  <c r="B8" i="1" l="1"/>
  <c r="C3" i="1"/>
  <c r="B7" i="1" l="1"/>
  <c r="C4" i="1" s="1"/>
  <c r="C5" i="1"/>
  <c r="C2" i="1"/>
  <c r="C8" i="1" l="1"/>
  <c r="F1" i="1" s="1"/>
  <c r="C7" i="1"/>
  <c r="F3" i="1" l="1"/>
  <c r="F5" i="1" s="1"/>
  <c r="F8" i="1"/>
  <c r="F9" i="1" s="1"/>
  <c r="F12" i="1" l="1"/>
  <c r="F11" i="1"/>
</calcChain>
</file>

<file path=xl/sharedStrings.xml><?xml version="1.0" encoding="utf-8"?>
<sst xmlns="http://schemas.openxmlformats.org/spreadsheetml/2006/main" count="20" uniqueCount="20">
  <si>
    <t>Ansparphase</t>
  </si>
  <si>
    <t>Dauer</t>
  </si>
  <si>
    <t>Rentenphase</t>
  </si>
  <si>
    <t>Dynamik</t>
  </si>
  <si>
    <t>Anfangsbeitrag</t>
  </si>
  <si>
    <t>Endbeitrag</t>
  </si>
  <si>
    <t>Endkapital</t>
  </si>
  <si>
    <t>Startkapital</t>
  </si>
  <si>
    <t>Erwartete Rendite</t>
  </si>
  <si>
    <t>Rentenfaktor</t>
  </si>
  <si>
    <t>Rente</t>
  </si>
  <si>
    <t>Kapital zu Rentenbeginn</t>
  </si>
  <si>
    <t>Inflationsbereinigt</t>
  </si>
  <si>
    <t>Inflation</t>
  </si>
  <si>
    <t>Wunschkapital zu Rentenbeginn</t>
  </si>
  <si>
    <t>Notwendiges zusätzliches Vorsorgekapital</t>
  </si>
  <si>
    <t>Notwendiges Kapital bis zur BU</t>
  </si>
  <si>
    <t>Dynamik bei zusätzlicher Vorsorge bis BU</t>
  </si>
  <si>
    <t>Notwendiger Anfangsbeitrag</t>
  </si>
  <si>
    <t>Notwendiger monatlicher Beitrag ohne Dynamik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</si>
</sst>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€&quot;"/>
    <numFmt numFmtId="165" formatCode="#,##0\ &quot;Jahre&quot;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0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1" fillId="0" borderId="0" xfId="0" applyFont="1"/>
    <xf numFmtId="164" fontId="1" fillId="0" borderId="0" xfId="0" applyNumberFormat="1" applyFont="1"/>
    <xf numFmtId="164" fontId="0" fillId="0" borderId="0" xfId="0" applyNumberFormat="1" applyFont="1"/>
    <xf numFmtId="0" fontId="0" fillId="0" borderId="0" xfId="0" applyFont="1"/>
    <xf numFmtId="10" fontId="0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abSelected="1" workbookViewId="0"/>
  </sheetViews>
  <sheetFormatPr baseColWidth="10" defaultRowHeight="15" x14ac:dyDescent="0.25"/>
  <cols>
    <col min="1" max="1" width="17.28515625" style="4" bestFit="1" customWidth="1"/>
    <col min="2" max="2" width="12.42578125" bestFit="1" customWidth="1"/>
    <col min="3" max="3" width="13.140625" bestFit="1" customWidth="1"/>
    <col min="5" max="5" width="44.5703125" style="4" bestFit="1" customWidth="1"/>
    <col min="6" max="6" width="13.140625" style="7" bestFit="1" customWidth="1"/>
  </cols>
  <sheetData>
    <row r="1" spans="1:6" s="4" customFormat="1" x14ac:dyDescent="0.25">
      <c r="B1" s="4" t="s">
        <v>0</v>
      </c>
      <c r="C1" s="4" t="s">
        <v>2</v>
      </c>
      <c r="E1" s="4" t="s">
        <v>11</v>
      </c>
      <c r="F1" s="6">
        <f>C8</f>
        <v>435161.72886155295</v>
      </c>
    </row>
    <row r="2" spans="1:6" x14ac:dyDescent="0.25">
      <c r="A2" s="4" t="s">
        <v>1</v>
      </c>
      <c r="B2" s="3">
        <v>20</v>
      </c>
      <c r="C2" s="3">
        <f>40-B2</f>
        <v>20</v>
      </c>
      <c r="E2" s="4" t="s">
        <v>9</v>
      </c>
      <c r="F2" s="7">
        <v>30.77</v>
      </c>
    </row>
    <row r="3" spans="1:6" x14ac:dyDescent="0.25">
      <c r="A3" s="4" t="s">
        <v>8</v>
      </c>
      <c r="B3" s="1">
        <v>0.05</v>
      </c>
      <c r="C3" s="1">
        <f>B3</f>
        <v>0.05</v>
      </c>
      <c r="E3" s="4" t="s">
        <v>10</v>
      </c>
      <c r="F3" s="6">
        <f>F1/10000*F2</f>
        <v>1338.9926397069985</v>
      </c>
    </row>
    <row r="4" spans="1:6" x14ac:dyDescent="0.25">
      <c r="A4" s="4" t="s">
        <v>4</v>
      </c>
      <c r="B4" s="2">
        <v>132</v>
      </c>
      <c r="C4" s="2">
        <f>B7</f>
        <v>245.96657263742406</v>
      </c>
      <c r="E4" s="4" t="s">
        <v>13</v>
      </c>
      <c r="F4" s="8">
        <v>0.02</v>
      </c>
    </row>
    <row r="5" spans="1:6" x14ac:dyDescent="0.25">
      <c r="A5" s="4" t="s">
        <v>7</v>
      </c>
      <c r="B5" s="2">
        <v>0</v>
      </c>
      <c r="C5" s="2">
        <f>B8</f>
        <v>70907.892999097443</v>
      </c>
      <c r="E5" s="4" t="s">
        <v>12</v>
      </c>
      <c r="F5" s="5">
        <f>F3/((1+F4)^(B2+C2))</f>
        <v>606.41693252687821</v>
      </c>
    </row>
    <row r="6" spans="1:6" x14ac:dyDescent="0.25">
      <c r="A6" s="4" t="s">
        <v>3</v>
      </c>
      <c r="B6" s="1">
        <v>3.3300000000000003E-2</v>
      </c>
      <c r="C6" s="1">
        <v>0.1</v>
      </c>
    </row>
    <row r="7" spans="1:6" x14ac:dyDescent="0.25">
      <c r="A7" s="4" t="s">
        <v>5</v>
      </c>
      <c r="B7" s="2">
        <f>B4*(1+B6)^(B2-1)</f>
        <v>245.96657263742406</v>
      </c>
      <c r="C7" s="2">
        <f>C4*(1+C6)^(C2-1)</f>
        <v>1504.3091863218765</v>
      </c>
      <c r="E7" s="4" t="s">
        <v>14</v>
      </c>
      <c r="F7" s="6">
        <v>1000000</v>
      </c>
    </row>
    <row r="8" spans="1:6" x14ac:dyDescent="0.25">
      <c r="A8" s="4" t="s">
        <v>6</v>
      </c>
      <c r="B8" s="2">
        <f>B4*(12+13/2*B3)*((1+B3)^B2-(1+B6)^B2)/((1+B3)-(1+B6))+B5*(1+B3)^B2</f>
        <v>70907.892999097443</v>
      </c>
      <c r="C8" s="2">
        <f>C4*(12+13/2*C3)*((1+C3)^C2-(1+C6)^C2)/((1+C3)-(1+C6))+C5*(1+C3)^C2</f>
        <v>435161.72886155295</v>
      </c>
      <c r="E8" s="4" t="s">
        <v>15</v>
      </c>
      <c r="F8" s="6">
        <f>F7-F1</f>
        <v>564838.2711384471</v>
      </c>
    </row>
    <row r="9" spans="1:6" x14ac:dyDescent="0.25">
      <c r="B9" s="2"/>
      <c r="E9" s="4" t="s">
        <v>16</v>
      </c>
      <c r="F9" s="6">
        <f>F8/(1+C3)^C2</f>
        <v>212881.60391624903</v>
      </c>
    </row>
    <row r="10" spans="1:6" x14ac:dyDescent="0.25">
      <c r="E10" s="4" t="s">
        <v>17</v>
      </c>
      <c r="F10" s="8">
        <v>0.03</v>
      </c>
    </row>
    <row r="11" spans="1:6" x14ac:dyDescent="0.25">
      <c r="E11" s="4" t="s">
        <v>18</v>
      </c>
      <c r="F11" s="5">
        <f>F9/((12+13/2*B3)*((1+B3)^B2-(1+F10)^B2)/((1+B3)-(1+F10)))</f>
        <v>407.75771782226622</v>
      </c>
    </row>
    <row r="12" spans="1:6" x14ac:dyDescent="0.25">
      <c r="E12" s="4" t="s">
        <v>19</v>
      </c>
      <c r="F12" s="5">
        <f>F9/((12+13/2*B3)*((1+B3)^B2-1)/(B3))</f>
        <v>522.36028135751519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Dr. Ing. h. c. F. Porsche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Tobias Helberg</dc:creator>
  <cp:lastModifiedBy>Tobias Helberg</cp:lastModifiedBy>
  <dcterms:created xsi:type="dcterms:W3CDTF">2012-11-21T20:16:43Z</dcterms:created>
  <dcterms:modified xsi:type="dcterms:W3CDTF">2012-11-21T21:24:13Z</dcterms:modified>
</cp:coreProperties>
</file>