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120" yWindow="90" windowWidth="18915" windowHeight="11325"/>
  </bookViews>
  <sheets>
    <sheet name="Demografie-Faktor" sheetId="1" r:id="rId1"/>
  </sheets>
  <externalReferences>
    <externalReference r:id="rId2"/>
  </externalReferences>
  <definedNames>
    <definedName name="Eigenbeitrag">'[1]Riester DWS TRD'!$C$13</definedName>
    <definedName name="Einkommen">'[1]Riester DWS TRD'!$C$5</definedName>
    <definedName name="ZVE">#REF!</definedName>
  </definedNames>
  <calcPr calcId="144525"/>
</workbook>
</file>

<file path=xl/calcChain.xml><?xml version="1.0" encoding="utf-8"?>
<calcChain xmlns="http://schemas.openxmlformats.org/spreadsheetml/2006/main">
  <c r="C14" i="1" l="1"/>
  <c r="C45" i="1"/>
  <c r="D45" i="1" s="1"/>
  <c r="C39" i="1"/>
  <c r="D39" i="1" s="1"/>
  <c r="B20" i="1"/>
  <c r="D18" i="1"/>
  <c r="D20" i="1" s="1"/>
  <c r="C18" i="1"/>
  <c r="C20" i="1" s="1"/>
  <c r="B18" i="1"/>
  <c r="B14" i="1"/>
  <c r="D19" i="1" l="1"/>
  <c r="C19" i="1"/>
  <c r="C22" i="1" l="1"/>
  <c r="B22" i="1"/>
  <c r="D22" i="1"/>
  <c r="D35" i="1" l="1"/>
  <c r="D37" i="1" s="1"/>
  <c r="D41" i="1" s="1"/>
  <c r="B35" i="1"/>
  <c r="B37" i="1" s="1"/>
  <c r="B41" i="1" s="1"/>
  <c r="C35" i="1"/>
  <c r="C37" i="1" s="1"/>
  <c r="C41" i="1" s="1"/>
  <c r="C44" i="1"/>
  <c r="B44" i="1" l="1"/>
  <c r="D44" i="1"/>
  <c r="B47" i="1"/>
  <c r="C47" i="1"/>
  <c r="D47" i="1"/>
  <c r="D54" i="1" l="1"/>
  <c r="C54" i="1"/>
  <c r="B54" i="1"/>
  <c r="B29" i="1" l="1"/>
  <c r="B55" i="1"/>
  <c r="C29" i="1"/>
  <c r="D29" i="1"/>
  <c r="D55" i="1"/>
  <c r="C55" i="1"/>
  <c r="C52" i="1"/>
  <c r="C56" i="1" s="1"/>
  <c r="B52" i="1"/>
  <c r="B56" i="1" s="1"/>
  <c r="D52" i="1"/>
  <c r="D56" i="1" s="1"/>
</calcChain>
</file>

<file path=xl/sharedStrings.xml><?xml version="1.0" encoding="utf-8"?>
<sst xmlns="http://schemas.openxmlformats.org/spreadsheetml/2006/main" count="64" uniqueCount="61">
  <si>
    <t>Bestimmung des Demografie-Faktors und seine Auswirkung auf die Netto-Rente</t>
  </si>
  <si>
    <t>Allgemeine Angaben</t>
  </si>
  <si>
    <t>Heutiges Alter</t>
  </si>
  <si>
    <t>aktuelles Jahr</t>
  </si>
  <si>
    <t>Regelaltersrente erreicht mit</t>
  </si>
  <si>
    <t>Regelaltersrente erreicht im Jahr</t>
  </si>
  <si>
    <t>voraussichtliche Entgeltpunkte zum Renteneintritt</t>
  </si>
  <si>
    <t>https://de.wikipedia.org/wiki/Entgeltpunkte</t>
  </si>
  <si>
    <t>Angaben zum</t>
  </si>
  <si>
    <t>akt. Jahr</t>
  </si>
  <si>
    <t>Renteneintritt</t>
  </si>
  <si>
    <t>Todesjahr</t>
  </si>
  <si>
    <t>Angaben des Statistischen Bundesamtes</t>
  </si>
  <si>
    <t>https://www.destatis.de/bevoelkerungspyramide/</t>
  </si>
  <si>
    <t>Variante 1-W1 (erwerbsfähiges Alter 20 ≤ x &lt; Renteneintritt)</t>
  </si>
  <si>
    <t>Einteilung der Altersgruppen</t>
  </si>
  <si>
    <t>Rentner 65+</t>
  </si>
  <si>
    <t>Rentner 67+</t>
  </si>
  <si>
    <t>Rentner 70+</t>
  </si>
  <si>
    <t>Altenquotient zum Jahr</t>
  </si>
  <si>
    <t>https://de.wikipedia.org/wiki/Altenquotient</t>
  </si>
  <si>
    <t>Altenquotient (ggf. schätzen)</t>
  </si>
  <si>
    <t>Berechnung des Demografie-Faktors und seine Auswirkung auf den Rentenwert</t>
  </si>
  <si>
    <t>Annahme: ohne Erhöhung des RV-Beitragssatzes und/oder der Beitragszahler (z.B. Selbständige) sinkt der Rentenwert bzw. die Brutto-Rente (ohne Rentenanpassungen zu berücksichtigen) um den Demografie-Faktor.</t>
  </si>
  <si>
    <t>Demografie-Faktor</t>
  </si>
  <si>
    <t>Annualisierter Demografie-Faktor</t>
  </si>
  <si>
    <t>Rentenwert (ermittelt)</t>
  </si>
  <si>
    <t>https://de.wikipedia.org/wiki/Aktueller_Rentenwert</t>
  </si>
  <si>
    <t>Voraussichtliche mtl. Bruttorente</t>
  </si>
  <si>
    <t>- Beitrag zur Krankenversicherung</t>
  </si>
  <si>
    <t>- Beitrag zur Pflegeversicherung</t>
  </si>
  <si>
    <r>
      <t xml:space="preserve">daraus resultierende mtl. Nettorente </t>
    </r>
    <r>
      <rPr>
        <b/>
        <sz val="11"/>
        <rFont val="Calibri"/>
        <family val="2"/>
        <scheme val="minor"/>
      </rPr>
      <t xml:space="preserve">vor Steuer </t>
    </r>
  </si>
  <si>
    <t>- Beitrag zur Steuer</t>
  </si>
  <si>
    <t>- Beitrag zum Solidarätszuschlag</t>
  </si>
  <si>
    <t>- Beitrag zur KiSt</t>
  </si>
  <si>
    <r>
      <t xml:space="preserve">daraus resultierende </t>
    </r>
    <r>
      <rPr>
        <b/>
        <sz val="14"/>
        <color rgb="FFFF0000"/>
        <rFont val="Calibri"/>
        <family val="2"/>
        <scheme val="minor"/>
      </rPr>
      <t>mtl. Nettorente</t>
    </r>
  </si>
  <si>
    <t>Nebenrechnung</t>
  </si>
  <si>
    <t>http://www.test.de/Rentenbesteuerung-So-rechnet-das-Finanzamt-1401003-2401003/</t>
  </si>
  <si>
    <t>Berechnung der Einkommensteuer</t>
  </si>
  <si>
    <t>Einnahmen</t>
  </si>
  <si>
    <t>GRV</t>
  </si>
  <si>
    <t>davon steuerpflichtig</t>
  </si>
  <si>
    <t>in Abhängigkeit vom Renteneintritt</t>
  </si>
  <si>
    <t>steuerpflichtig bleiben</t>
  </si>
  <si>
    <t>Werbungskosten</t>
  </si>
  <si>
    <t>Pauschbetrag</t>
  </si>
  <si>
    <t>Einkünfte</t>
  </si>
  <si>
    <t>Sonderausgaben</t>
  </si>
  <si>
    <t>Vorsorgeaufwendungen</t>
  </si>
  <si>
    <r>
      <t xml:space="preserve">max. 1.900 €, aber mind. Basisversicherung; </t>
    </r>
    <r>
      <rPr>
        <sz val="11"/>
        <color rgb="FFFF0000"/>
        <rFont val="Calibri"/>
        <family val="2"/>
        <scheme val="minor"/>
      </rPr>
      <t>ggf. um entsprechende Werte ergänzen</t>
    </r>
  </si>
  <si>
    <t>Allgem. SA</t>
  </si>
  <si>
    <t>mind. Pauschale</t>
  </si>
  <si>
    <t>zu versteuerndes Einkommen</t>
  </si>
  <si>
    <t>Einkommensteuer</t>
  </si>
  <si>
    <t>darauf Soli</t>
  </si>
  <si>
    <t>darauf ggf. KiSt</t>
  </si>
  <si>
    <t>Summe</t>
  </si>
  <si>
    <t>Steuersatz</t>
  </si>
  <si>
    <t>Steuersatz inkl. Soli</t>
  </si>
  <si>
    <t>Steuersatz inkl. Soli + KiSt</t>
  </si>
  <si>
    <t>grün hinterlegt :wird in einem anderen Tabellenblatt aus der "Vollversion" berechnet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</si>
</sst>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€&quot;_-;\-* #,##0.00\ &quot;€&quot;_-;_-* &quot;-&quot;??\ &quot;€&quot;_-;_-@_-"/>
    <numFmt numFmtId="164" formatCode="0\ &quot;Jahre&quot;"/>
    <numFmt numFmtId="165" formatCode="0.0000"/>
    <numFmt numFmtId="166" formatCode="_-* #,##0\ &quot;€&quot;_-;\-* #,##0\ &quot;€&quot;_-;_-* &quot;-&quot;??\ &quot;€&quot;_-;_-@_-"/>
    <numFmt numFmtId="167" formatCode="0.0%"/>
    <numFmt numFmtId="168" formatCode="_-&quot;€&quot;\ * #,##0.00_-;\-&quot;€&quot;\ * #,##0.00_-;_-&quot;€&quot;\ * &quot;-&quot;??_-;_-@_-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C0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indexed="8"/>
      <name val="Calibri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u/>
      <sz val="8"/>
      <color theme="10"/>
      <name val="Arial"/>
      <family val="2"/>
    </font>
    <font>
      <sz val="11"/>
      <color indexed="8"/>
      <name val="Helvetica Neue"/>
    </font>
    <font>
      <sz val="8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</borders>
  <cellStyleXfs count="22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19" applyNumberFormat="0" applyFill="0" applyAlignment="0" applyProtection="0"/>
    <xf numFmtId="0" fontId="12" fillId="0" borderId="20" applyNumberFormat="0" applyFill="0" applyAlignment="0" applyProtection="0"/>
    <xf numFmtId="44" fontId="13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ill="0" applyBorder="0" applyAlignment="0" applyProtection="0"/>
    <xf numFmtId="0" fontId="13" fillId="0" borderId="0"/>
    <xf numFmtId="0" fontId="16" fillId="0" borderId="0" applyNumberFormat="0" applyFill="0" applyBorder="0" applyProtection="0">
      <alignment vertical="top"/>
    </xf>
    <xf numFmtId="0" fontId="13" fillId="0" borderId="0"/>
    <xf numFmtId="0" fontId="17" fillId="0" borderId="0"/>
    <xf numFmtId="0" fontId="18" fillId="0" borderId="0" applyNumberFormat="0" applyFill="0" applyBorder="0" applyAlignment="0" applyProtection="0"/>
    <xf numFmtId="0" fontId="19" fillId="0" borderId="21" applyNumberFormat="0" applyFill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8" fontId="13" fillId="0" borderId="0" applyFont="0" applyFill="0" applyBorder="0" applyAlignment="0" applyProtection="0"/>
  </cellStyleXfs>
  <cellXfs count="76">
    <xf numFmtId="0" fontId="0" fillId="0" borderId="0" xfId="0"/>
    <xf numFmtId="0" fontId="4" fillId="2" borderId="1" xfId="0" applyFont="1" applyFill="1" applyBorder="1"/>
    <xf numFmtId="0" fontId="3" fillId="2" borderId="2" xfId="0" applyFont="1" applyFill="1" applyBorder="1"/>
    <xf numFmtId="0" fontId="0" fillId="2" borderId="2" xfId="0" applyFill="1" applyBorder="1"/>
    <xf numFmtId="0" fontId="0" fillId="2" borderId="3" xfId="0" applyFill="1" applyBorder="1"/>
    <xf numFmtId="0" fontId="5" fillId="0" borderId="0" xfId="0" applyFont="1"/>
    <xf numFmtId="0" fontId="3" fillId="3" borderId="4" xfId="0" applyFont="1" applyFill="1" applyBorder="1"/>
    <xf numFmtId="0" fontId="3" fillId="3" borderId="5" xfId="0" applyFont="1" applyFill="1" applyBorder="1"/>
    <xf numFmtId="0" fontId="0" fillId="3" borderId="5" xfId="0" applyFill="1" applyBorder="1"/>
    <xf numFmtId="0" fontId="0" fillId="3" borderId="6" xfId="0" applyFill="1" applyBorder="1"/>
    <xf numFmtId="0" fontId="5" fillId="0" borderId="7" xfId="0" applyFont="1" applyBorder="1"/>
    <xf numFmtId="164" fontId="5" fillId="0" borderId="0" xfId="0" applyNumberFormat="1" applyFont="1" applyFill="1" applyBorder="1"/>
    <xf numFmtId="0" fontId="5" fillId="0" borderId="0" xfId="0" applyFont="1" applyBorder="1"/>
    <xf numFmtId="0" fontId="5" fillId="0" borderId="8" xfId="0" applyFont="1" applyBorder="1"/>
    <xf numFmtId="0" fontId="5" fillId="0" borderId="0" xfId="0" applyFont="1" applyBorder="1" applyAlignment="1">
      <alignment horizontal="right"/>
    </xf>
    <xf numFmtId="1" fontId="5" fillId="0" borderId="0" xfId="0" applyNumberFormat="1" applyFont="1" applyBorder="1"/>
    <xf numFmtId="0" fontId="5" fillId="0" borderId="9" xfId="0" applyFont="1" applyBorder="1"/>
    <xf numFmtId="165" fontId="5" fillId="0" borderId="10" xfId="0" applyNumberFormat="1" applyFont="1" applyBorder="1"/>
    <xf numFmtId="0" fontId="5" fillId="0" borderId="10" xfId="0" applyFont="1" applyBorder="1"/>
    <xf numFmtId="0" fontId="5" fillId="0" borderId="11" xfId="0" applyFont="1" applyBorder="1"/>
    <xf numFmtId="166" fontId="5" fillId="0" borderId="0" xfId="1" applyNumberFormat="1" applyFont="1" applyFill="1" applyBorder="1"/>
    <xf numFmtId="0" fontId="6" fillId="0" borderId="10" xfId="0" applyFont="1" applyBorder="1" applyAlignment="1">
      <alignment horizontal="right"/>
    </xf>
    <xf numFmtId="0" fontId="6" fillId="0" borderId="12" xfId="0" applyFont="1" applyBorder="1" applyAlignment="1">
      <alignment horizontal="left"/>
    </xf>
    <xf numFmtId="0" fontId="6" fillId="0" borderId="9" xfId="0" applyFont="1" applyBorder="1"/>
    <xf numFmtId="0" fontId="6" fillId="3" borderId="0" xfId="0" applyFont="1" applyFill="1"/>
    <xf numFmtId="0" fontId="5" fillId="3" borderId="7" xfId="0" applyFont="1" applyFill="1" applyBorder="1"/>
    <xf numFmtId="0" fontId="7" fillId="0" borderId="0" xfId="0" applyFont="1"/>
    <xf numFmtId="0" fontId="5" fillId="0" borderId="0" xfId="0" applyFont="1" applyAlignment="1">
      <alignment horizontal="left"/>
    </xf>
    <xf numFmtId="0" fontId="5" fillId="0" borderId="7" xfId="0" applyFont="1" applyBorder="1" applyAlignment="1">
      <alignment horizontal="left"/>
    </xf>
    <xf numFmtId="0" fontId="5" fillId="0" borderId="7" xfId="0" applyFont="1" applyBorder="1" applyAlignment="1">
      <alignment horizontal="right"/>
    </xf>
    <xf numFmtId="9" fontId="5" fillId="4" borderId="7" xfId="0" applyNumberFormat="1" applyFont="1" applyFill="1" applyBorder="1"/>
    <xf numFmtId="0" fontId="6" fillId="3" borderId="0" xfId="0" applyFont="1" applyFill="1" applyBorder="1" applyAlignment="1">
      <alignment horizontal="left"/>
    </xf>
    <xf numFmtId="0" fontId="5" fillId="3" borderId="7" xfId="0" applyFont="1" applyFill="1" applyBorder="1" applyAlignment="1">
      <alignment horizontal="right"/>
    </xf>
    <xf numFmtId="0" fontId="6" fillId="0" borderId="0" xfId="0" applyFont="1"/>
    <xf numFmtId="167" fontId="6" fillId="0" borderId="7" xfId="0" applyNumberFormat="1" applyFont="1" applyBorder="1"/>
    <xf numFmtId="167" fontId="5" fillId="0" borderId="7" xfId="0" applyNumberFormat="1" applyFont="1" applyBorder="1"/>
    <xf numFmtId="44" fontId="6" fillId="0" borderId="7" xfId="0" applyNumberFormat="1" applyFont="1" applyBorder="1"/>
    <xf numFmtId="166" fontId="6" fillId="0" borderId="7" xfId="1" applyNumberFormat="1" applyFont="1" applyFill="1" applyBorder="1"/>
    <xf numFmtId="0" fontId="0" fillId="0" borderId="0" xfId="0" quotePrefix="1" applyFill="1" applyBorder="1"/>
    <xf numFmtId="0" fontId="8" fillId="0" borderId="10" xfId="0" quotePrefix="1" applyFont="1" applyFill="1" applyBorder="1"/>
    <xf numFmtId="0" fontId="8" fillId="0" borderId="2" xfId="0" quotePrefix="1" applyFont="1" applyFill="1" applyBorder="1"/>
    <xf numFmtId="0" fontId="8" fillId="0" borderId="0" xfId="0" quotePrefix="1" applyFont="1" applyFill="1" applyBorder="1"/>
    <xf numFmtId="0" fontId="10" fillId="0" borderId="13" xfId="0" applyFont="1" applyFill="1" applyBorder="1"/>
    <xf numFmtId="166" fontId="11" fillId="0" borderId="14" xfId="1" applyNumberFormat="1" applyFont="1" applyFill="1" applyBorder="1"/>
    <xf numFmtId="0" fontId="3" fillId="3" borderId="15" xfId="0" applyFont="1" applyFill="1" applyBorder="1"/>
    <xf numFmtId="0" fontId="0" fillId="0" borderId="7" xfId="0" applyBorder="1"/>
    <xf numFmtId="0" fontId="0" fillId="0" borderId="16" xfId="0" applyBorder="1"/>
    <xf numFmtId="0" fontId="0" fillId="0" borderId="0" xfId="0" applyBorder="1"/>
    <xf numFmtId="0" fontId="0" fillId="0" borderId="8" xfId="0" applyBorder="1"/>
    <xf numFmtId="0" fontId="0" fillId="0" borderId="7" xfId="0" applyBorder="1" applyAlignment="1">
      <alignment horizontal="left" indent="1"/>
    </xf>
    <xf numFmtId="166" fontId="0" fillId="0" borderId="16" xfId="0" applyNumberFormat="1" applyBorder="1"/>
    <xf numFmtId="166" fontId="0" fillId="0" borderId="0" xfId="0" applyNumberFormat="1" applyBorder="1"/>
    <xf numFmtId="0" fontId="0" fillId="0" borderId="7" xfId="0" applyBorder="1" applyAlignment="1">
      <alignment horizontal="left"/>
    </xf>
    <xf numFmtId="0" fontId="5" fillId="0" borderId="0" xfId="0" quotePrefix="1" applyFont="1"/>
    <xf numFmtId="166" fontId="0" fillId="0" borderId="8" xfId="0" applyNumberFormat="1" applyBorder="1"/>
    <xf numFmtId="0" fontId="3" fillId="0" borderId="13" xfId="0" applyFont="1" applyFill="1" applyBorder="1"/>
    <xf numFmtId="166" fontId="3" fillId="0" borderId="17" xfId="1" applyNumberFormat="1" applyFont="1" applyFill="1" applyBorder="1"/>
    <xf numFmtId="166" fontId="3" fillId="0" borderId="13" xfId="1" applyNumberFormat="1" applyFont="1" applyFill="1" applyBorder="1"/>
    <xf numFmtId="166" fontId="3" fillId="0" borderId="18" xfId="1" applyNumberFormat="1" applyFont="1" applyFill="1" applyBorder="1"/>
    <xf numFmtId="10" fontId="1" fillId="0" borderId="16" xfId="2" applyNumberFormat="1" applyFont="1" applyFill="1" applyBorder="1"/>
    <xf numFmtId="10" fontId="1" fillId="0" borderId="0" xfId="2" applyNumberFormat="1" applyFont="1" applyFill="1" applyBorder="1"/>
    <xf numFmtId="0" fontId="0" fillId="0" borderId="9" xfId="0" applyBorder="1"/>
    <xf numFmtId="10" fontId="1" fillId="0" borderId="12" xfId="2" applyNumberFormat="1" applyFont="1" applyFill="1" applyBorder="1"/>
    <xf numFmtId="10" fontId="1" fillId="0" borderId="10" xfId="2" applyNumberFormat="1" applyFont="1" applyFill="1" applyBorder="1"/>
    <xf numFmtId="0" fontId="0" fillId="0" borderId="11" xfId="0" applyBorder="1"/>
    <xf numFmtId="166" fontId="5" fillId="5" borderId="7" xfId="1" applyNumberFormat="1" applyFont="1" applyFill="1" applyBorder="1"/>
    <xf numFmtId="166" fontId="1" fillId="5" borderId="1" xfId="1" applyNumberFormat="1" applyFont="1" applyFill="1" applyBorder="1"/>
    <xf numFmtId="166" fontId="5" fillId="5" borderId="7" xfId="0" applyNumberFormat="1" applyFont="1" applyFill="1" applyBorder="1"/>
    <xf numFmtId="2" fontId="5" fillId="5" borderId="0" xfId="0" applyNumberFormat="1" applyFont="1" applyFill="1"/>
    <xf numFmtId="0" fontId="5" fillId="5" borderId="0" xfId="0" applyFont="1" applyFill="1"/>
    <xf numFmtId="9" fontId="1" fillId="5" borderId="16" xfId="2" applyNumberFormat="1" applyFont="1" applyFill="1" applyBorder="1"/>
    <xf numFmtId="9" fontId="1" fillId="5" borderId="0" xfId="2" applyNumberFormat="1" applyFont="1" applyFill="1" applyBorder="1"/>
    <xf numFmtId="166" fontId="0" fillId="5" borderId="16" xfId="0" applyNumberFormat="1" applyFill="1" applyBorder="1"/>
    <xf numFmtId="166" fontId="0" fillId="5" borderId="0" xfId="0" applyNumberFormat="1" applyFill="1" applyBorder="1"/>
    <xf numFmtId="166" fontId="0" fillId="5" borderId="0" xfId="0" applyNumberFormat="1" applyFill="1"/>
    <xf numFmtId="1" fontId="5" fillId="5" borderId="7" xfId="0" applyNumberFormat="1" applyFont="1" applyFill="1" applyBorder="1" applyAlignment="1">
      <alignment horizontal="right"/>
    </xf>
  </cellXfs>
  <cellStyles count="22">
    <cellStyle name="Ergebnis 1" xfId="3"/>
    <cellStyle name="Ergebnis 1 1" xfId="4"/>
    <cellStyle name="Euro" xfId="5"/>
    <cellStyle name="Hyperlink 2" xfId="6"/>
    <cellStyle name="Hyperlink 3" xfId="7"/>
    <cellStyle name="Hyperlink 4" xfId="8"/>
    <cellStyle name="Prozent" xfId="2" builtinId="5"/>
    <cellStyle name="Prozent 2" xfId="9"/>
    <cellStyle name="Prozent 3" xfId="10"/>
    <cellStyle name="Prozent 4" xfId="11"/>
    <cellStyle name="Prozent 5" xfId="12"/>
    <cellStyle name="Standard" xfId="0" builtinId="0"/>
    <cellStyle name="Standard 2" xfId="13"/>
    <cellStyle name="Standard 2 2" xfId="14"/>
    <cellStyle name="Standard 3" xfId="15"/>
    <cellStyle name="Standard 4" xfId="16"/>
    <cellStyle name="Überschrift 1 1" xfId="17"/>
    <cellStyle name="Überschrift 1 1 1" xfId="18"/>
    <cellStyle name="Währung" xfId="1" builtinId="4"/>
    <cellStyle name="Währung 2" xfId="19"/>
    <cellStyle name="Währung 3" xfId="20"/>
    <cellStyle name="Währung 3 2" xf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entenl&#252;ck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ktuelles Einkommen"/>
      <sheetName val="GRV- und bAV-Kalkulator"/>
      <sheetName val="Demografie-Faktor"/>
      <sheetName val="Riester DWS TRD"/>
      <sheetName val="Rentenendwert"/>
      <sheetName val="(Grenz)Steuersatz 2012"/>
      <sheetName val="Berechnung"/>
      <sheetName val="Berechnung2"/>
      <sheetName val="Hilfstabelle"/>
    </sheetNames>
    <sheetDataSet>
      <sheetData sheetId="0"/>
      <sheetData sheetId="1">
        <row r="16">
          <cell r="B16">
            <v>28.07</v>
          </cell>
        </row>
      </sheetData>
      <sheetData sheetId="2"/>
      <sheetData sheetId="3">
        <row r="5">
          <cell r="C5">
            <v>40000</v>
          </cell>
        </row>
        <row r="13">
          <cell r="C13">
            <v>1946</v>
          </cell>
        </row>
      </sheetData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tabSelected="1" zoomScale="85" zoomScaleNormal="85" workbookViewId="0">
      <selection activeCell="F31" sqref="F31"/>
    </sheetView>
  </sheetViews>
  <sheetFormatPr baseColWidth="10" defaultRowHeight="14.25"/>
  <cols>
    <col min="1" max="1" width="58.140625" style="5" customWidth="1"/>
    <col min="2" max="2" width="15.85546875" style="5" customWidth="1"/>
    <col min="3" max="3" width="15.7109375" style="5" customWidth="1"/>
    <col min="4" max="4" width="15.85546875" style="5" customWidth="1"/>
    <col min="5" max="5" width="3.42578125" style="5" customWidth="1"/>
    <col min="6" max="16384" width="11.42578125" style="5"/>
  </cols>
  <sheetData>
    <row r="1" spans="1:7" ht="18.75">
      <c r="A1" s="1" t="s">
        <v>0</v>
      </c>
      <c r="B1" s="2"/>
      <c r="C1" s="3"/>
      <c r="D1" s="3"/>
      <c r="E1" s="4"/>
    </row>
    <row r="3" spans="1:7" ht="15">
      <c r="A3" s="6" t="s">
        <v>1</v>
      </c>
      <c r="B3" s="7"/>
      <c r="C3" s="8"/>
      <c r="D3" s="8"/>
      <c r="E3" s="9"/>
    </row>
    <row r="4" spans="1:7">
      <c r="A4" s="10" t="s">
        <v>2</v>
      </c>
      <c r="B4" s="11">
        <v>31</v>
      </c>
      <c r="C4" s="12"/>
      <c r="D4" s="12"/>
      <c r="E4" s="13"/>
    </row>
    <row r="5" spans="1:7">
      <c r="A5" s="10" t="s">
        <v>3</v>
      </c>
      <c r="B5" s="14">
        <v>2013</v>
      </c>
      <c r="C5" s="12"/>
      <c r="D5" s="12"/>
      <c r="E5" s="13"/>
    </row>
    <row r="6" spans="1:7">
      <c r="A6" s="10" t="s">
        <v>4</v>
      </c>
      <c r="B6" s="11">
        <v>67</v>
      </c>
      <c r="C6" s="12"/>
      <c r="D6" s="12"/>
      <c r="E6" s="13"/>
    </row>
    <row r="7" spans="1:7">
      <c r="A7" s="10" t="s">
        <v>5</v>
      </c>
      <c r="B7" s="15">
        <v>2049</v>
      </c>
      <c r="C7" s="12"/>
      <c r="D7" s="12"/>
      <c r="E7" s="13"/>
    </row>
    <row r="8" spans="1:7" ht="15">
      <c r="A8" s="16" t="s">
        <v>6</v>
      </c>
      <c r="B8" s="17">
        <v>40</v>
      </c>
      <c r="C8" s="18"/>
      <c r="D8" s="18"/>
      <c r="E8" s="19"/>
      <c r="F8" t="s">
        <v>7</v>
      </c>
    </row>
    <row r="9" spans="1:7">
      <c r="C9" s="20"/>
    </row>
    <row r="10" spans="1:7" ht="15">
      <c r="A10" s="21" t="s">
        <v>8</v>
      </c>
      <c r="B10" s="22" t="s">
        <v>9</v>
      </c>
      <c r="C10" s="23" t="s">
        <v>10</v>
      </c>
      <c r="D10" s="23" t="s">
        <v>11</v>
      </c>
    </row>
    <row r="11" spans="1:7" ht="15">
      <c r="A11" s="24" t="s">
        <v>12</v>
      </c>
      <c r="B11" s="25"/>
      <c r="C11" s="25"/>
      <c r="D11" s="25"/>
      <c r="F11" s="26" t="s">
        <v>13</v>
      </c>
    </row>
    <row r="12" spans="1:7">
      <c r="A12" s="5" t="s">
        <v>14</v>
      </c>
      <c r="B12" s="10"/>
      <c r="C12" s="10"/>
      <c r="D12" s="10"/>
      <c r="G12" s="27"/>
    </row>
    <row r="13" spans="1:7">
      <c r="A13" s="5" t="s">
        <v>15</v>
      </c>
      <c r="B13" s="28" t="s">
        <v>16</v>
      </c>
      <c r="C13" s="28" t="s">
        <v>17</v>
      </c>
      <c r="D13" s="28" t="s">
        <v>18</v>
      </c>
      <c r="G13" s="27"/>
    </row>
    <row r="14" spans="1:7">
      <c r="A14" s="5" t="s">
        <v>19</v>
      </c>
      <c r="B14" s="29">
        <f ca="1">YEAR(TODAY())</f>
        <v>2013</v>
      </c>
      <c r="C14" s="29">
        <f>B5-B4+B6</f>
        <v>2049</v>
      </c>
      <c r="D14" s="75">
        <v>2102</v>
      </c>
      <c r="F14" s="5" t="s">
        <v>20</v>
      </c>
    </row>
    <row r="15" spans="1:7">
      <c r="A15" s="5" t="s">
        <v>21</v>
      </c>
      <c r="B15" s="30">
        <v>0.34</v>
      </c>
      <c r="C15" s="30">
        <v>0.56000000000000005</v>
      </c>
      <c r="D15" s="30">
        <v>0.6</v>
      </c>
    </row>
    <row r="16" spans="1:7">
      <c r="B16" s="10"/>
      <c r="C16" s="10"/>
      <c r="D16" s="10"/>
    </row>
    <row r="17" spans="1:12" ht="15">
      <c r="A17" s="31" t="s">
        <v>22</v>
      </c>
      <c r="B17" s="32"/>
      <c r="C17" s="32"/>
      <c r="D17" s="32"/>
      <c r="F17" s="5" t="s">
        <v>23</v>
      </c>
    </row>
    <row r="18" spans="1:12" ht="15">
      <c r="A18" s="33" t="s">
        <v>24</v>
      </c>
      <c r="B18" s="34">
        <f>B15/B15</f>
        <v>1</v>
      </c>
      <c r="C18" s="34">
        <f>B15/C15</f>
        <v>0.6071428571428571</v>
      </c>
      <c r="D18" s="34">
        <f>B15/D15</f>
        <v>0.56666666666666676</v>
      </c>
    </row>
    <row r="19" spans="1:12">
      <c r="A19" s="5" t="s">
        <v>25</v>
      </c>
      <c r="B19" s="35"/>
      <c r="C19" s="35">
        <f>-(1-(B15/C15)^(1/(B6-B4)))</f>
        <v>-1.3765246225706296E-2</v>
      </c>
      <c r="D19" s="35">
        <f>-(1-(B15/D15)^(1/(B6-B4)))</f>
        <v>-1.5653524224494286E-2</v>
      </c>
    </row>
    <row r="20" spans="1:12" ht="15">
      <c r="A20" s="33" t="s">
        <v>26</v>
      </c>
      <c r="B20" s="36">
        <f>'[1]GRV- und bAV-Kalkulator'!B16*B18</f>
        <v>28.07</v>
      </c>
      <c r="C20" s="36">
        <f>C18*$B$20</f>
        <v>17.0425</v>
      </c>
      <c r="D20" s="36">
        <f>D18*$B$20</f>
        <v>15.906333333333336</v>
      </c>
      <c r="F20" t="s">
        <v>27</v>
      </c>
    </row>
    <row r="22" spans="1:12" ht="15">
      <c r="A22" s="33" t="s">
        <v>28</v>
      </c>
      <c r="B22" s="37">
        <f>B20*$B$8</f>
        <v>1122.8</v>
      </c>
      <c r="C22" s="37">
        <f>C20*$B$8</f>
        <v>681.7</v>
      </c>
      <c r="D22" s="37">
        <f>D20*$B$8</f>
        <v>636.25333333333344</v>
      </c>
    </row>
    <row r="23" spans="1:12" ht="15">
      <c r="A23" s="38" t="s">
        <v>29</v>
      </c>
      <c r="B23" s="65">
        <v>-111.15719999999999</v>
      </c>
      <c r="C23" s="65">
        <v>-67.488299999999995</v>
      </c>
      <c r="D23" s="65">
        <v>-62.989080000000008</v>
      </c>
      <c r="F23" s="68" t="s">
        <v>60</v>
      </c>
      <c r="G23" s="69"/>
      <c r="H23" s="69"/>
      <c r="I23" s="69"/>
      <c r="J23" s="69"/>
      <c r="K23" s="69"/>
      <c r="L23" s="69"/>
    </row>
    <row r="24" spans="1:12" ht="15">
      <c r="A24" s="39" t="s">
        <v>30</v>
      </c>
      <c r="B24" s="65">
        <v>-13.754300000000001</v>
      </c>
      <c r="C24" s="65">
        <v>-8.3508250000000004</v>
      </c>
      <c r="D24" s="65">
        <v>-7.7941033333333349</v>
      </c>
    </row>
    <row r="25" spans="1:12" ht="15">
      <c r="A25" s="40" t="s">
        <v>31</v>
      </c>
      <c r="B25" s="66">
        <v>997.88850000000002</v>
      </c>
      <c r="C25" s="66">
        <v>605.86087500000008</v>
      </c>
      <c r="D25" s="66">
        <v>565.4701500000001</v>
      </c>
    </row>
    <row r="26" spans="1:12" ht="15">
      <c r="A26" s="41" t="s">
        <v>32</v>
      </c>
      <c r="B26" s="67">
        <v>-59.416666666666664</v>
      </c>
      <c r="C26" s="67">
        <v>0</v>
      </c>
      <c r="D26" s="67">
        <v>0</v>
      </c>
    </row>
    <row r="27" spans="1:12" ht="15">
      <c r="A27" s="38" t="s">
        <v>33</v>
      </c>
      <c r="B27" s="67">
        <v>-3.2679166666666668</v>
      </c>
      <c r="C27" s="67">
        <v>0</v>
      </c>
      <c r="D27" s="67">
        <v>0</v>
      </c>
    </row>
    <row r="28" spans="1:12" ht="15">
      <c r="A28" s="38" t="s">
        <v>34</v>
      </c>
      <c r="B28" s="67">
        <v>0</v>
      </c>
      <c r="C28" s="67">
        <v>0</v>
      </c>
      <c r="D28" s="67">
        <v>0</v>
      </c>
    </row>
    <row r="29" spans="1:12" ht="19.5" thickBot="1">
      <c r="A29" s="42" t="s">
        <v>35</v>
      </c>
      <c r="B29" s="43">
        <f>SUM(B25:B28)</f>
        <v>935.20391666666671</v>
      </c>
      <c r="C29" s="43">
        <f>SUM(C25:C28)</f>
        <v>605.86087500000008</v>
      </c>
      <c r="D29" s="43">
        <f>SUM(D25:D28)</f>
        <v>565.4701500000001</v>
      </c>
    </row>
    <row r="30" spans="1:12" ht="15" thickTop="1"/>
    <row r="32" spans="1:12" ht="15">
      <c r="A32" s="5" t="s">
        <v>36</v>
      </c>
      <c r="F32" t="s">
        <v>37</v>
      </c>
    </row>
    <row r="33" spans="1:8" ht="15">
      <c r="A33" s="6" t="s">
        <v>38</v>
      </c>
      <c r="B33" s="44" t="s">
        <v>9</v>
      </c>
      <c r="C33" s="44" t="s">
        <v>10</v>
      </c>
      <c r="D33" s="7" t="s">
        <v>11</v>
      </c>
      <c r="E33" s="9"/>
    </row>
    <row r="34" spans="1:8" ht="15">
      <c r="A34" s="45" t="s">
        <v>39</v>
      </c>
      <c r="B34" s="46"/>
      <c r="C34" s="46"/>
      <c r="D34" s="47"/>
      <c r="E34" s="48"/>
    </row>
    <row r="35" spans="1:8" ht="15">
      <c r="A35" s="49" t="s">
        <v>40</v>
      </c>
      <c r="B35" s="50">
        <f>B22*12</f>
        <v>13473.599999999999</v>
      </c>
      <c r="C35" s="50">
        <f>C22*12</f>
        <v>8180.4000000000005</v>
      </c>
      <c r="D35" s="51">
        <f>D22*12</f>
        <v>7635.0400000000009</v>
      </c>
      <c r="E35" s="48"/>
    </row>
    <row r="36" spans="1:8" ht="15">
      <c r="A36" s="49" t="s">
        <v>41</v>
      </c>
      <c r="B36" s="70">
        <v>1</v>
      </c>
      <c r="C36" s="70">
        <v>1</v>
      </c>
      <c r="D36" s="71">
        <v>1</v>
      </c>
      <c r="F36" s="46" t="s">
        <v>42</v>
      </c>
    </row>
    <row r="37" spans="1:8" ht="15">
      <c r="A37" s="49" t="s">
        <v>43</v>
      </c>
      <c r="B37" s="50">
        <f>B35*B36</f>
        <v>13473.599999999999</v>
      </c>
      <c r="C37" s="50">
        <f>C35*C36</f>
        <v>8180.4000000000005</v>
      </c>
      <c r="D37" s="51">
        <f>D35*D36</f>
        <v>7635.0400000000009</v>
      </c>
      <c r="E37" s="48"/>
    </row>
    <row r="38" spans="1:8" ht="15">
      <c r="A38" s="45"/>
      <c r="B38" s="46"/>
      <c r="C38" s="46"/>
      <c r="D38" s="47"/>
      <c r="E38" s="48"/>
    </row>
    <row r="39" spans="1:8" ht="15">
      <c r="A39" s="52" t="s">
        <v>44</v>
      </c>
      <c r="B39" s="50">
        <v>102</v>
      </c>
      <c r="C39" s="50">
        <f>B39</f>
        <v>102</v>
      </c>
      <c r="D39" s="51">
        <f>C39</f>
        <v>102</v>
      </c>
      <c r="F39" s="46" t="s">
        <v>45</v>
      </c>
    </row>
    <row r="40" spans="1:8" ht="15">
      <c r="A40" s="45"/>
      <c r="B40" s="46"/>
      <c r="C40" s="46"/>
      <c r="D40" s="47"/>
      <c r="E40" s="48"/>
    </row>
    <row r="41" spans="1:8" ht="15">
      <c r="A41" s="45" t="s">
        <v>46</v>
      </c>
      <c r="B41" s="50">
        <f>B37-B39</f>
        <v>13371.599999999999</v>
      </c>
      <c r="C41" s="50">
        <f>C37-C39</f>
        <v>8078.4000000000005</v>
      </c>
      <c r="D41" s="51">
        <f>D37-D39</f>
        <v>7533.0400000000009</v>
      </c>
      <c r="E41" s="48"/>
      <c r="H41" s="53"/>
    </row>
    <row r="42" spans="1:8" ht="15">
      <c r="A42" s="45"/>
      <c r="B42" s="46"/>
      <c r="C42" s="46"/>
      <c r="D42" s="47"/>
      <c r="E42" s="48"/>
    </row>
    <row r="43" spans="1:8" ht="15">
      <c r="A43" s="45" t="s">
        <v>47</v>
      </c>
      <c r="B43" s="46"/>
      <c r="C43" s="46"/>
      <c r="D43" s="47"/>
      <c r="E43" s="48"/>
    </row>
    <row r="44" spans="1:8" ht="15">
      <c r="A44" s="49" t="s">
        <v>48</v>
      </c>
      <c r="B44" s="50">
        <f>-(B23*12*0.96+B24)</f>
        <v>1294.2852439999999</v>
      </c>
      <c r="C44" s="50">
        <f>-(C23*12*0.96+C24)</f>
        <v>785.81604099999993</v>
      </c>
      <c r="D44" s="51">
        <f>-(D23*12*0.96+D24)</f>
        <v>733.42830493333338</v>
      </c>
      <c r="E44" s="48"/>
      <c r="F44" s="48" t="s">
        <v>49</v>
      </c>
      <c r="H44" s="53"/>
    </row>
    <row r="45" spans="1:8" ht="15">
      <c r="A45" s="49" t="s">
        <v>50</v>
      </c>
      <c r="B45" s="50">
        <v>36</v>
      </c>
      <c r="C45" s="50">
        <f>B45</f>
        <v>36</v>
      </c>
      <c r="D45" s="51">
        <f>C45</f>
        <v>36</v>
      </c>
      <c r="E45" s="48"/>
      <c r="F45" s="48" t="s">
        <v>51</v>
      </c>
    </row>
    <row r="46" spans="1:8" ht="15">
      <c r="A46" s="45"/>
      <c r="B46" s="46"/>
      <c r="C46" s="46"/>
      <c r="D46" s="47"/>
      <c r="E46" s="48"/>
    </row>
    <row r="47" spans="1:8" ht="15">
      <c r="A47" s="45" t="s">
        <v>52</v>
      </c>
      <c r="B47" s="50">
        <f>B41-B44-B45</f>
        <v>12041.314755999998</v>
      </c>
      <c r="C47" s="50">
        <f>C41-C44-C45</f>
        <v>7256.5839590000005</v>
      </c>
      <c r="D47" s="51">
        <f>D41-D44-D45</f>
        <v>6763.6116950666674</v>
      </c>
      <c r="E47" s="48"/>
      <c r="H47" s="53"/>
    </row>
    <row r="48" spans="1:8" ht="15">
      <c r="A48" s="45"/>
      <c r="B48" s="46"/>
      <c r="C48" s="46"/>
      <c r="D48" s="47"/>
      <c r="E48" s="48"/>
    </row>
    <row r="49" spans="1:5" ht="15">
      <c r="A49" s="45" t="s">
        <v>53</v>
      </c>
      <c r="B49" s="72">
        <v>713</v>
      </c>
      <c r="C49" s="72">
        <v>0</v>
      </c>
      <c r="D49" s="73">
        <v>0</v>
      </c>
      <c r="E49" s="54"/>
    </row>
    <row r="50" spans="1:5" ht="15">
      <c r="A50" s="45" t="s">
        <v>54</v>
      </c>
      <c r="B50" s="72">
        <v>39.215000000000003</v>
      </c>
      <c r="C50" s="72">
        <v>0</v>
      </c>
      <c r="D50" s="73">
        <v>0</v>
      </c>
      <c r="E50" s="54"/>
    </row>
    <row r="51" spans="1:5" ht="15">
      <c r="A51" s="45" t="s">
        <v>55</v>
      </c>
      <c r="B51" s="72">
        <v>0</v>
      </c>
      <c r="C51" s="72">
        <v>0</v>
      </c>
      <c r="D51" s="74">
        <v>0</v>
      </c>
      <c r="E51" s="54"/>
    </row>
    <row r="52" spans="1:5" ht="15.75" thickBot="1">
      <c r="A52" s="55" t="s">
        <v>56</v>
      </c>
      <c r="B52" s="56">
        <f>SUM(B49:B51)</f>
        <v>752.21500000000003</v>
      </c>
      <c r="C52" s="56">
        <f>SUM(C49:C51)</f>
        <v>0</v>
      </c>
      <c r="D52" s="57">
        <f>SUM(D49:D51)</f>
        <v>0</v>
      </c>
      <c r="E52" s="58"/>
    </row>
    <row r="53" spans="1:5" ht="15.75" thickTop="1">
      <c r="A53" s="45"/>
      <c r="B53" s="46"/>
      <c r="C53" s="46"/>
      <c r="E53" s="48"/>
    </row>
    <row r="54" spans="1:5" ht="15">
      <c r="A54" s="45" t="s">
        <v>57</v>
      </c>
      <c r="B54" s="59">
        <f>B49/B47</f>
        <v>5.9212803123904999E-2</v>
      </c>
      <c r="C54" s="59">
        <f>C49/C47</f>
        <v>0</v>
      </c>
      <c r="D54" s="60">
        <f>D49/D47</f>
        <v>0</v>
      </c>
      <c r="E54" s="48"/>
    </row>
    <row r="55" spans="1:5" ht="15">
      <c r="A55" s="45" t="s">
        <v>58</v>
      </c>
      <c r="B55" s="59">
        <f>(B49+B50)/B47</f>
        <v>6.2469507295719776E-2</v>
      </c>
      <c r="C55" s="59">
        <f>(C49+C50)/C47</f>
        <v>0</v>
      </c>
      <c r="D55" s="60">
        <f>(D49+D50)/D47</f>
        <v>0</v>
      </c>
      <c r="E55" s="48"/>
    </row>
    <row r="56" spans="1:5" ht="15">
      <c r="A56" s="61" t="s">
        <v>59</v>
      </c>
      <c r="B56" s="62">
        <f>B52/B47</f>
        <v>6.2469507295719776E-2</v>
      </c>
      <c r="C56" s="62">
        <f>C52/C47</f>
        <v>0</v>
      </c>
      <c r="D56" s="63">
        <f>D52/D47</f>
        <v>0</v>
      </c>
      <c r="E56" s="64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Demografie-Faktor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2013-07-25T20:10:37Z</dcterms:created>
  <dcterms:modified xsi:type="dcterms:W3CDTF">2013-07-25T20:10:41Z</dcterms:modified>
</cp:coreProperties>
</file>