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90" windowWidth="15870" windowHeight="9210"/>
  </bookViews>
  <sheets>
    <sheet name="Tabelle1" sheetId="1" r:id="rId1"/>
    <sheet name="Tabelle2" sheetId="2" r:id="rId2"/>
    <sheet name="Tabelle3" sheetId="3" r:id="rId3"/>
  </sheets>
  <calcPr calcId="125725"/>
</workbook>
</file>

<file path=xl/calcChain.xml><?xml version="1.0" encoding="utf-8"?>
<calcChain xmlns="http://schemas.openxmlformats.org/spreadsheetml/2006/main">
  <c r="B17" i="1"/>
  <c r="B18" l="1"/>
  <c r="C2"/>
  <c r="C3"/>
  <c r="C4"/>
  <c r="C5"/>
  <c r="C6"/>
  <c r="C7"/>
  <c r="C8"/>
  <c r="C9"/>
  <c r="B21" l="1"/>
  <c r="B22" s="1"/>
  <c r="B23" s="1"/>
  <c r="C23" s="1"/>
  <c r="B20"/>
</calcChain>
</file>

<file path=xl/sharedStrings.xml><?xml version="1.0" encoding="utf-8"?>
<sst xmlns="http://schemas.openxmlformats.org/spreadsheetml/2006/main" count="23" uniqueCount="23">
  <si>
    <t>EPSmg</t>
  </si>
  <si>
    <t>Jahr</t>
  </si>
  <si>
    <t>EPS dilut.</t>
  </si>
  <si>
    <t>Current Assets</t>
  </si>
  <si>
    <t>Current Liabilities</t>
  </si>
  <si>
    <t>Total Debt</t>
  </si>
  <si>
    <t>Total Assets</t>
  </si>
  <si>
    <t>Intangible Assets</t>
  </si>
  <si>
    <t>Total Liabilities</t>
  </si>
  <si>
    <t>Outstanding Shares</t>
  </si>
  <si>
    <t>PB Ratio</t>
  </si>
  <si>
    <t>Preis</t>
  </si>
  <si>
    <t>Current Ratio</t>
  </si>
  <si>
    <t>Current Assets to Current Liabilities</t>
  </si>
  <si>
    <t>Balance Sheet vom 30.09.13</t>
  </si>
  <si>
    <t>Book Value per Share</t>
  </si>
  <si>
    <t>Price to Book Value (KBV?)</t>
  </si>
  <si>
    <t>Overall 5y Growth</t>
  </si>
  <si>
    <t>Average annual Growth (5y)</t>
  </si>
  <si>
    <t>Growth with safety Margin</t>
  </si>
  <si>
    <t>MG intrinsic Value</t>
  </si>
  <si>
    <t>am 10.01.14</t>
  </si>
  <si>
    <t>2013</t>
  </si>
</sst>
</file>

<file path=xl/styles.xml><?xml version="1.0" encoding="utf-8"?>
<styleSheet xmlns="http://schemas.openxmlformats.org/spreadsheetml/2006/main">
  <numFmts count="1">
    <numFmt numFmtId="164" formatCode="[$£-809]#,##0.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2" fontId="0" fillId="0" borderId="0" xfId="0" applyNumberFormat="1"/>
    <xf numFmtId="0" fontId="1" fillId="0" borderId="0" xfId="0" applyFont="1"/>
    <xf numFmtId="0" fontId="0" fillId="0" borderId="0" xfId="0" applyAlignment="1">
      <alignment vertical="center" wrapText="1"/>
    </xf>
    <xf numFmtId="3" fontId="0" fillId="2" borderId="0" xfId="0" applyNumberFormat="1" applyFill="1" applyAlignment="1">
      <alignment vertical="center" wrapText="1"/>
    </xf>
    <xf numFmtId="0" fontId="1" fillId="0" borderId="0" xfId="0" applyFont="1" applyAlignment="1">
      <alignment horizontal="right" vertical="center"/>
    </xf>
    <xf numFmtId="49" fontId="0" fillId="0" borderId="0" xfId="0" applyNumberFormat="1" applyAlignment="1">
      <alignment horizontal="right" vertical="center"/>
    </xf>
    <xf numFmtId="2" fontId="0" fillId="2" borderId="0" xfId="0" applyNumberFormat="1" applyFill="1" applyAlignment="1">
      <alignment vertical="center"/>
    </xf>
    <xf numFmtId="4" fontId="0" fillId="2" borderId="0" xfId="0" applyNumberFormat="1" applyFill="1" applyAlignment="1">
      <alignment vertical="center" wrapText="1"/>
    </xf>
    <xf numFmtId="0" fontId="0" fillId="0" borderId="0" xfId="0" applyAlignment="1">
      <alignment horizontal="center"/>
    </xf>
    <xf numFmtId="2" fontId="2" fillId="0" borderId="0" xfId="0" applyNumberFormat="1" applyFont="1"/>
    <xf numFmtId="10" fontId="0" fillId="0" borderId="0" xfId="0" applyNumberFormat="1"/>
    <xf numFmtId="164" fontId="0" fillId="2" borderId="0" xfId="0" applyNumberFormat="1" applyFill="1" applyAlignment="1">
      <alignment vertical="center"/>
    </xf>
    <xf numFmtId="164" fontId="0" fillId="0" borderId="0" xfId="0" applyNumberFormat="1"/>
    <xf numFmtId="0" fontId="0" fillId="0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>
      <selection activeCell="E22" sqref="E22"/>
    </sheetView>
  </sheetViews>
  <sheetFormatPr defaultColWidth="11.42578125" defaultRowHeight="15"/>
  <cols>
    <col min="1" max="1" width="23.28515625" customWidth="1"/>
    <col min="2" max="2" width="11.28515625" customWidth="1"/>
    <col min="3" max="3" width="7.7109375" customWidth="1"/>
    <col min="4" max="4" width="5" customWidth="1"/>
    <col min="5" max="5" width="21" customWidth="1"/>
    <col min="6" max="6" width="15.140625" customWidth="1"/>
  </cols>
  <sheetData>
    <row r="1" spans="1:7" s="2" customFormat="1">
      <c r="A1" s="5" t="s">
        <v>1</v>
      </c>
      <c r="B1" s="2" t="s">
        <v>2</v>
      </c>
      <c r="C1" s="2" t="s">
        <v>0</v>
      </c>
      <c r="E1" s="2" t="s">
        <v>14</v>
      </c>
    </row>
    <row r="2" spans="1:7">
      <c r="A2" s="6" t="s">
        <v>22</v>
      </c>
      <c r="B2" s="7">
        <v>216.6</v>
      </c>
      <c r="C2" s="1">
        <f t="shared" ref="C2:C9" si="0">B6*(1/15)+B5*(2/15)+B4*(3/15)+B3*(4/15)+B2*(5/15)</f>
        <v>184.33999999999997</v>
      </c>
      <c r="E2" s="3" t="s">
        <v>3</v>
      </c>
      <c r="F2" s="4">
        <v>9186000000</v>
      </c>
    </row>
    <row r="3" spans="1:7">
      <c r="A3" s="6">
        <v>2012</v>
      </c>
      <c r="B3" s="7">
        <v>197.1</v>
      </c>
      <c r="C3" s="1">
        <f t="shared" si="0"/>
        <v>162.57599999999999</v>
      </c>
      <c r="E3" s="3" t="s">
        <v>4</v>
      </c>
      <c r="F3" s="4">
        <v>8142000000</v>
      </c>
    </row>
    <row r="4" spans="1:7">
      <c r="A4" s="6">
        <v>2011</v>
      </c>
      <c r="B4" s="7">
        <v>156.19999999999999</v>
      </c>
      <c r="C4" s="1">
        <f t="shared" si="0"/>
        <v>141.136</v>
      </c>
      <c r="E4" s="3" t="s">
        <v>5</v>
      </c>
      <c r="F4" s="4"/>
    </row>
    <row r="5" spans="1:7">
      <c r="A5" s="6">
        <v>2010</v>
      </c>
      <c r="B5" s="7">
        <v>144.4</v>
      </c>
      <c r="C5" s="1">
        <f t="shared" si="0"/>
        <v>129.00466666666668</v>
      </c>
      <c r="E5" s="3" t="s">
        <v>6</v>
      </c>
      <c r="F5" s="4">
        <v>27327000000</v>
      </c>
    </row>
    <row r="6" spans="1:7">
      <c r="A6" s="6">
        <v>2009</v>
      </c>
      <c r="B6" s="7">
        <v>136.30000000000001</v>
      </c>
      <c r="C6" s="1">
        <f t="shared" si="0"/>
        <v>116.75733333333334</v>
      </c>
      <c r="E6" s="3" t="s">
        <v>7</v>
      </c>
      <c r="F6" s="4"/>
    </row>
    <row r="7" spans="1:7">
      <c r="A7" s="6">
        <v>2008</v>
      </c>
      <c r="B7" s="7">
        <v>122.54</v>
      </c>
      <c r="C7" s="1">
        <f t="shared" si="0"/>
        <v>103.17866666666666</v>
      </c>
      <c r="E7" s="3" t="s">
        <v>8</v>
      </c>
      <c r="F7" s="4"/>
    </row>
    <row r="8" spans="1:7">
      <c r="A8" s="6">
        <v>2007</v>
      </c>
      <c r="B8" s="7">
        <v>104.46</v>
      </c>
      <c r="C8" s="1">
        <f t="shared" si="0"/>
        <v>90.63133333333333</v>
      </c>
      <c r="E8" s="3" t="s">
        <v>9</v>
      </c>
      <c r="F8" s="4"/>
    </row>
    <row r="9" spans="1:7">
      <c r="A9" s="6">
        <v>2006</v>
      </c>
      <c r="B9" s="7">
        <v>91.33</v>
      </c>
      <c r="C9" s="1">
        <f t="shared" si="0"/>
        <v>81.582666666666654</v>
      </c>
    </row>
    <row r="10" spans="1:7">
      <c r="A10" s="6">
        <v>2005</v>
      </c>
      <c r="B10" s="7">
        <v>83.66</v>
      </c>
    </row>
    <row r="11" spans="1:7">
      <c r="A11" s="6">
        <v>2004</v>
      </c>
      <c r="B11" s="7">
        <v>75.83</v>
      </c>
      <c r="E11" s="3" t="s">
        <v>15</v>
      </c>
      <c r="F11" s="8"/>
    </row>
    <row r="12" spans="1:7">
      <c r="A12" s="6">
        <v>2003</v>
      </c>
      <c r="B12" s="7">
        <v>69.209999999999994</v>
      </c>
      <c r="E12" s="9" t="s">
        <v>11</v>
      </c>
      <c r="F12" s="12">
        <v>3336</v>
      </c>
      <c r="G12" t="s">
        <v>21</v>
      </c>
    </row>
    <row r="13" spans="1:7">
      <c r="A13" s="6">
        <v>2002</v>
      </c>
      <c r="B13" s="7">
        <v>66.540000000000006</v>
      </c>
    </row>
    <row r="17" spans="1:3">
      <c r="A17" s="14" t="s">
        <v>10</v>
      </c>
      <c r="B17" s="10" t="e">
        <f>F12/F11</f>
        <v>#DIV/0!</v>
      </c>
      <c r="C17" t="s">
        <v>16</v>
      </c>
    </row>
    <row r="18" spans="1:3">
      <c r="A18" s="14" t="s">
        <v>12</v>
      </c>
      <c r="B18" s="1">
        <f>F2/F3</f>
        <v>1.1282240235814296</v>
      </c>
      <c r="C18" t="s">
        <v>13</v>
      </c>
    </row>
    <row r="20" spans="1:3">
      <c r="A20" t="s">
        <v>17</v>
      </c>
      <c r="B20" s="11">
        <f>(C2-C6)/C6</f>
        <v>0.57883016627078365</v>
      </c>
    </row>
    <row r="21" spans="1:3">
      <c r="A21" t="s">
        <v>18</v>
      </c>
      <c r="B21" s="11">
        <f>SQRT(SQRT(C2/C6))-1</f>
        <v>0.12094383800432373</v>
      </c>
    </row>
    <row r="22" spans="1:3">
      <c r="A22" t="s">
        <v>19</v>
      </c>
      <c r="B22" s="11">
        <f>B21*0.75</f>
        <v>9.07078785032428E-2</v>
      </c>
    </row>
    <row r="23" spans="1:3">
      <c r="A23" t="s">
        <v>20</v>
      </c>
      <c r="B23" s="13">
        <f>C2*(8.5+B22*2*100)</f>
        <v>4911.1080646575547</v>
      </c>
      <c r="C23" s="11">
        <f>F12/B23</f>
        <v>0.67927643946735572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</dc:creator>
  <cp:lastModifiedBy>SchneiderA</cp:lastModifiedBy>
  <dcterms:created xsi:type="dcterms:W3CDTF">2014-01-05T09:24:04Z</dcterms:created>
  <dcterms:modified xsi:type="dcterms:W3CDTF">2014-03-27T15:03:00Z</dcterms:modified>
</cp:coreProperties>
</file>