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autoCompressPictures="0"/>
  <bookViews>
    <workbookView xWindow="0" yWindow="-440" windowWidth="25600" windowHeight="16000"/>
  </bookViews>
  <sheets>
    <sheet name="Tabelle1" sheetId="1" r:id="rId1"/>
    <sheet name="Tabelle2" sheetId="2" r:id="rId2"/>
    <sheet name="Tabelle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1" i="1" l="1"/>
  <c r="B22" i="1"/>
  <c r="C9" i="1"/>
  <c r="C3" i="1"/>
  <c r="B23" i="1"/>
  <c r="B18" i="1"/>
  <c r="B19" i="1"/>
  <c r="C4" i="1"/>
  <c r="C5" i="1"/>
  <c r="C6" i="1"/>
  <c r="C7" i="1"/>
  <c r="C8" i="1"/>
  <c r="B24" i="1"/>
  <c r="C24" i="1"/>
</calcChain>
</file>

<file path=xl/sharedStrings.xml><?xml version="1.0" encoding="utf-8"?>
<sst xmlns="http://schemas.openxmlformats.org/spreadsheetml/2006/main" count="22" uniqueCount="22">
  <si>
    <t>EPSmg</t>
  </si>
  <si>
    <t>Jahr</t>
  </si>
  <si>
    <t>EPS dilut.</t>
  </si>
  <si>
    <t>Preis</t>
  </si>
  <si>
    <t>am 10.01.14</t>
  </si>
  <si>
    <t>2013</t>
  </si>
  <si>
    <t>Deutsche Bank AG</t>
  </si>
  <si>
    <t>Umlaufvermögen</t>
  </si>
  <si>
    <t>Laufende Verbindlichkeiten</t>
  </si>
  <si>
    <t>langfristige Verbindlichkeiten</t>
  </si>
  <si>
    <t>Anlagevermögen</t>
  </si>
  <si>
    <t>Bilanz vom 31.12.2013</t>
  </si>
  <si>
    <t>Verbindlichklichkeiten</t>
  </si>
  <si>
    <t>freie Aktien</t>
  </si>
  <si>
    <t>Immaterielles Vermögen</t>
  </si>
  <si>
    <t>KBV</t>
  </si>
  <si>
    <t>Liquiditätsgrad</t>
  </si>
  <si>
    <t xml:space="preserve">durchschnittliches jährliches Wachstum </t>
  </si>
  <si>
    <t>Wachstum mit Sicherheitsmarge</t>
  </si>
  <si>
    <t>Buchwert je Aktie</t>
  </si>
  <si>
    <t>Innerer Wert</t>
  </si>
  <si>
    <t>Wachstumsaussichten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</si>
</sst>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€&quot;;[Red]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2" fontId="0" fillId="0" borderId="0" xfId="0" applyNumberFormat="1"/>
    <xf numFmtId="0" fontId="1" fillId="0" borderId="0" xfId="0" applyFont="1"/>
    <xf numFmtId="0" fontId="0" fillId="0" borderId="0" xfId="0" applyAlignment="1">
      <alignment vertical="center" wrapText="1"/>
    </xf>
    <xf numFmtId="3" fontId="0" fillId="2" borderId="0" xfId="0" applyNumberFormat="1" applyFill="1" applyAlignment="1">
      <alignment vertical="center" wrapText="1"/>
    </xf>
    <xf numFmtId="0" fontId="1" fillId="0" borderId="0" xfId="0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2" fontId="0" fillId="2" borderId="0" xfId="0" applyNumberFormat="1" applyFill="1" applyAlignment="1">
      <alignment vertical="center"/>
    </xf>
    <xf numFmtId="0" fontId="0" fillId="0" borderId="0" xfId="0" applyAlignment="1">
      <alignment horizontal="center"/>
    </xf>
    <xf numFmtId="2" fontId="2" fillId="0" borderId="0" xfId="0" applyNumberFormat="1" applyFont="1"/>
    <xf numFmtId="10" fontId="0" fillId="0" borderId="0" xfId="0" applyNumberFormat="1"/>
    <xf numFmtId="0" fontId="0" fillId="0" borderId="0" xfId="0" applyFont="1" applyFill="1" applyAlignment="1">
      <alignment horizontal="right"/>
    </xf>
    <xf numFmtId="165" fontId="0" fillId="2" borderId="0" xfId="0" applyNumberFormat="1" applyFill="1" applyAlignment="1">
      <alignment vertical="center"/>
    </xf>
    <xf numFmtId="165" fontId="0" fillId="0" borderId="0" xfId="0" applyNumberFormat="1"/>
    <xf numFmtId="0" fontId="0" fillId="0" borderId="0" xfId="0" applyAlignment="1">
      <alignment wrapText="1"/>
    </xf>
  </cellXfs>
  <cellStyles count="7">
    <cellStyle name="Besuchter Link" xfId="2" builtinId="9" hidden="1"/>
    <cellStyle name="Besuchter Link" xfId="4" builtinId="9" hidden="1"/>
    <cellStyle name="Besuchter Link" xfId="6" builtinId="9" hidden="1"/>
    <cellStyle name="Link" xfId="1" builtinId="8" hidden="1"/>
    <cellStyle name="Link" xfId="3" builtinId="8" hidden="1"/>
    <cellStyle name="Link" xfId="5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22" sqref="B22"/>
    </sheetView>
  </sheetViews>
  <sheetFormatPr baseColWidth="10" defaultColWidth="11.5" defaultRowHeight="14" x14ac:dyDescent="0"/>
  <cols>
    <col min="1" max="1" width="25.83203125" customWidth="1"/>
    <col min="2" max="2" width="11.33203125" customWidth="1"/>
    <col min="3" max="3" width="8.1640625" bestFit="1" customWidth="1"/>
    <col min="4" max="4" width="5" customWidth="1"/>
    <col min="5" max="5" width="21" customWidth="1"/>
    <col min="6" max="6" width="15.1640625" customWidth="1"/>
  </cols>
  <sheetData>
    <row r="1" spans="1:8">
      <c r="A1" t="s">
        <v>6</v>
      </c>
    </row>
    <row r="2" spans="1:8" s="2" customFormat="1">
      <c r="A2" s="5" t="s">
        <v>1</v>
      </c>
      <c r="B2" s="2" t="s">
        <v>2</v>
      </c>
      <c r="C2" s="2" t="s">
        <v>0</v>
      </c>
      <c r="E2" s="2" t="s">
        <v>11</v>
      </c>
    </row>
    <row r="3" spans="1:8">
      <c r="A3" s="6" t="s">
        <v>5</v>
      </c>
      <c r="B3" s="7">
        <v>0.65</v>
      </c>
      <c r="C3" s="1">
        <f t="shared" ref="C3:C5" si="0">B7*(1/15)+B6*(2/15)+B5*(3/15)+B4*(4/15)+B3*(5/15)</f>
        <v>1.9953333333333334</v>
      </c>
      <c r="E3" s="3" t="s">
        <v>7</v>
      </c>
      <c r="F3" s="4">
        <v>1117470000000</v>
      </c>
      <c r="H3" s="7">
        <v>0.65</v>
      </c>
    </row>
    <row r="4" spans="1:8" ht="28">
      <c r="A4" s="6">
        <v>2012</v>
      </c>
      <c r="B4" s="7">
        <v>0.25</v>
      </c>
      <c r="C4" s="1">
        <f t="shared" si="0"/>
        <v>2.2319999999999998</v>
      </c>
      <c r="E4" s="3" t="s">
        <v>8</v>
      </c>
      <c r="F4" s="4">
        <v>1304215000000</v>
      </c>
      <c r="H4" s="7">
        <v>0.25</v>
      </c>
    </row>
    <row r="5" spans="1:8" ht="28">
      <c r="A5" s="6">
        <v>2011</v>
      </c>
      <c r="B5" s="7">
        <v>4.3</v>
      </c>
      <c r="C5" s="1">
        <f t="shared" si="0"/>
        <v>3.4553333333333334</v>
      </c>
      <c r="E5" s="3" t="s">
        <v>9</v>
      </c>
      <c r="F5" s="4">
        <v>120514000000</v>
      </c>
      <c r="H5" s="7">
        <v>4.3</v>
      </c>
    </row>
    <row r="6" spans="1:8">
      <c r="A6" s="6">
        <v>2010</v>
      </c>
      <c r="B6" s="7">
        <v>2.92</v>
      </c>
      <c r="C6" s="1">
        <f>B10*(1/15)+B9*(2/15)+B8*(3/15)+B7*(4/15)+B6*(5/15)</f>
        <v>3.8073333333333328</v>
      </c>
      <c r="E6" s="3" t="s">
        <v>10</v>
      </c>
      <c r="F6" s="4">
        <v>1611400000000</v>
      </c>
      <c r="H6" s="7">
        <v>2.92</v>
      </c>
    </row>
    <row r="7" spans="1:8">
      <c r="A7" s="6">
        <v>2009</v>
      </c>
      <c r="B7" s="7">
        <v>6.94</v>
      </c>
      <c r="C7" s="1">
        <f>B11*(1/15)+B10*(2/15)+B9*(3/15)+B8*(4/15)+B7*(5/15)</f>
        <v>4.8879999999999999</v>
      </c>
      <c r="E7" s="3" t="s">
        <v>14</v>
      </c>
      <c r="F7" s="4">
        <v>4800000000</v>
      </c>
      <c r="H7" s="7">
        <v>6.94</v>
      </c>
    </row>
    <row r="8" spans="1:8">
      <c r="A8" s="6">
        <v>2008</v>
      </c>
      <c r="B8" s="7">
        <v>-7.61</v>
      </c>
      <c r="C8" s="1">
        <f>B12*(1/15)+B11*(2/15)+B10*(3/15)+B9*(4/15)+B8*(5/15)</f>
        <v>4.468</v>
      </c>
      <c r="E8" s="3" t="s">
        <v>12</v>
      </c>
      <c r="F8" s="4">
        <v>1556434000000</v>
      </c>
      <c r="H8" s="7">
        <v>-7.61</v>
      </c>
    </row>
    <row r="9" spans="1:8">
      <c r="A9" s="6">
        <v>2007</v>
      </c>
      <c r="B9" s="7">
        <v>13.05</v>
      </c>
      <c r="C9" s="1">
        <f>B13*(1/15)+B12*(2/15)+B11*(3/15)+B10*(4/15)+B9*(5/15)</f>
        <v>9.7073333333333327</v>
      </c>
      <c r="E9" s="3" t="s">
        <v>13</v>
      </c>
      <c r="F9" s="4">
        <v>1019499640</v>
      </c>
      <c r="H9" s="7">
        <v>13.05</v>
      </c>
    </row>
    <row r="10" spans="1:8">
      <c r="A10" s="6">
        <v>2006</v>
      </c>
      <c r="B10" s="7">
        <v>11.48</v>
      </c>
      <c r="C10" s="1"/>
      <c r="H10" s="7">
        <v>11.48</v>
      </c>
    </row>
    <row r="11" spans="1:8">
      <c r="A11" s="6">
        <v>2005</v>
      </c>
      <c r="B11" s="7">
        <v>6.95</v>
      </c>
      <c r="C11" s="1"/>
      <c r="H11" s="7">
        <v>6.95</v>
      </c>
    </row>
    <row r="12" spans="1:8">
      <c r="A12" s="6">
        <v>2004</v>
      </c>
      <c r="B12" s="7">
        <v>4.53</v>
      </c>
      <c r="C12" s="1"/>
      <c r="E12" s="3" t="s">
        <v>19</v>
      </c>
      <c r="F12" s="12">
        <v>53.67</v>
      </c>
      <c r="H12" s="7">
        <v>4.53</v>
      </c>
    </row>
    <row r="13" spans="1:8">
      <c r="A13" s="6">
        <v>2003</v>
      </c>
      <c r="B13" s="7">
        <v>4.53</v>
      </c>
      <c r="C13" s="1"/>
      <c r="E13" s="8" t="s">
        <v>3</v>
      </c>
      <c r="F13" s="12">
        <v>32.33</v>
      </c>
      <c r="G13" t="s">
        <v>4</v>
      </c>
      <c r="H13" s="7">
        <v>4.53</v>
      </c>
    </row>
    <row r="14" spans="1:8">
      <c r="A14" s="6">
        <v>2002</v>
      </c>
      <c r="B14" s="7">
        <v>2.31</v>
      </c>
      <c r="C14" s="1"/>
      <c r="H14" s="7">
        <v>2.31</v>
      </c>
    </row>
    <row r="18" spans="1:3">
      <c r="A18" s="11" t="s">
        <v>15</v>
      </c>
      <c r="B18" s="9">
        <f>F13/F12</f>
        <v>0.60238494503446982</v>
      </c>
    </row>
    <row r="19" spans="1:3">
      <c r="A19" s="11" t="s">
        <v>16</v>
      </c>
      <c r="B19" s="1">
        <f>F3/F4</f>
        <v>0.85681425225135421</v>
      </c>
    </row>
    <row r="21" spans="1:3">
      <c r="A21" t="s">
        <v>21</v>
      </c>
      <c r="B21" s="10">
        <f>(C3-C6)/C6</f>
        <v>-0.47592365610225873</v>
      </c>
    </row>
    <row r="22" spans="1:3" ht="27" customHeight="1">
      <c r="A22" s="14" t="s">
        <v>17</v>
      </c>
      <c r="B22" s="10">
        <f>SQRT(SQRT(C3/C6))-1</f>
        <v>-0.14915854975589837</v>
      </c>
    </row>
    <row r="23" spans="1:3">
      <c r="A23" t="s">
        <v>18</v>
      </c>
      <c r="B23" s="10">
        <f>B22*0.75</f>
        <v>-0.11186891231692378</v>
      </c>
    </row>
    <row r="24" spans="1:3">
      <c r="A24" t="s">
        <v>20</v>
      </c>
      <c r="B24" s="13">
        <f>C3*(8.5+B23*2*100)</f>
        <v>-27.682820608607052</v>
      </c>
      <c r="C24" s="10">
        <f>F13/B24</f>
        <v>-1.1678723225894134</v>
      </c>
    </row>
  </sheetData>
  <phoneticPr fontId="5" type="noConversion"/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" defaultRowHeight="14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5" defaultRowHeight="14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Roman  Wiethoff</cp:lastModifiedBy>
  <cp:lastPrinted>2014-04-24T08:15:04Z</cp:lastPrinted>
  <dcterms:created xsi:type="dcterms:W3CDTF">2014-01-05T09:24:04Z</dcterms:created>
  <dcterms:modified xsi:type="dcterms:W3CDTF">2014-04-24T08:40:50Z</dcterms:modified>
</cp:coreProperties>
</file>