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4"/>
  </bookViews>
  <sheets>
    <sheet name="Linde AG" sheetId="1" r:id="rId1"/>
    <sheet name="Vergleich dazu Air Liquide" sheetId="4" r:id="rId2"/>
    <sheet name="Vergleich Air Products &amp; chem" sheetId="6" r:id="rId3"/>
    <sheet name="Vergleich Praxair" sheetId="7" r:id="rId4"/>
    <sheet name="Segmente Linde AG" sheetId="2" r:id="rId5"/>
    <sheet name="Segmente Air Liquide" sheetId="5" r:id="rId6"/>
    <sheet name="Vergleich der Vier" sheetId="8" r:id="rId7"/>
    <sheet name="Schaubilder Linde" sheetId="3" r:id="rId8"/>
  </sheets>
  <calcPr calcId="145621"/>
</workbook>
</file>

<file path=xl/calcChain.xml><?xml version="1.0" encoding="utf-8"?>
<calcChain xmlns="http://schemas.openxmlformats.org/spreadsheetml/2006/main">
  <c r="R51" i="7" l="1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R46" i="7"/>
  <c r="Q46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Q12" i="7"/>
  <c r="R11" i="7"/>
  <c r="R12" i="7" s="1"/>
  <c r="Q11" i="7"/>
  <c r="P11" i="7"/>
  <c r="P46" i="7" s="1"/>
  <c r="O11" i="7"/>
  <c r="O46" i="7" s="1"/>
  <c r="N11" i="7"/>
  <c r="N46" i="7" s="1"/>
  <c r="M11" i="7"/>
  <c r="M12" i="7" s="1"/>
  <c r="L11" i="7"/>
  <c r="L12" i="7" s="1"/>
  <c r="K11" i="7"/>
  <c r="K12" i="7" s="1"/>
  <c r="J11" i="7"/>
  <c r="J12" i="7" s="1"/>
  <c r="I11" i="7"/>
  <c r="I46" i="7" s="1"/>
  <c r="H11" i="7"/>
  <c r="H46" i="7" s="1"/>
  <c r="G11" i="7"/>
  <c r="G46" i="7" s="1"/>
  <c r="F11" i="7"/>
  <c r="F46" i="7" s="1"/>
  <c r="E11" i="7"/>
  <c r="E12" i="7" s="1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R28" i="6"/>
  <c r="Q28" i="6"/>
  <c r="P28" i="6"/>
  <c r="O28" i="6"/>
  <c r="N28" i="6"/>
  <c r="L28" i="6"/>
  <c r="K28" i="6"/>
  <c r="J28" i="6"/>
  <c r="I28" i="6"/>
  <c r="H28" i="6"/>
  <c r="G28" i="6"/>
  <c r="F28" i="6"/>
  <c r="E28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R11" i="6"/>
  <c r="R12" i="6" s="1"/>
  <c r="Q11" i="6"/>
  <c r="Q12" i="6" s="1"/>
  <c r="P11" i="6"/>
  <c r="P12" i="6" s="1"/>
  <c r="O11" i="6"/>
  <c r="O46" i="6" s="1"/>
  <c r="N11" i="6"/>
  <c r="N12" i="6" s="1"/>
  <c r="L11" i="6"/>
  <c r="L46" i="6" s="1"/>
  <c r="K11" i="6"/>
  <c r="K46" i="6" s="1"/>
  <c r="J11" i="6"/>
  <c r="J12" i="6" s="1"/>
  <c r="I11" i="6"/>
  <c r="I12" i="6" s="1"/>
  <c r="H11" i="6"/>
  <c r="H12" i="6" s="1"/>
  <c r="G11" i="6"/>
  <c r="G12" i="6" s="1"/>
  <c r="F11" i="6"/>
  <c r="F12" i="6" s="1"/>
  <c r="E11" i="6"/>
  <c r="E46" i="6" s="1"/>
  <c r="M28" i="6"/>
  <c r="O12" i="7" l="1"/>
  <c r="G12" i="7"/>
  <c r="F12" i="7"/>
  <c r="H12" i="7"/>
  <c r="I12" i="7"/>
  <c r="N12" i="7"/>
  <c r="P12" i="7"/>
  <c r="J46" i="7"/>
  <c r="K46" i="7"/>
  <c r="L46" i="7"/>
  <c r="E46" i="7"/>
  <c r="M46" i="7"/>
  <c r="P46" i="6"/>
  <c r="E12" i="6"/>
  <c r="K12" i="6"/>
  <c r="L12" i="6"/>
  <c r="N46" i="6"/>
  <c r="F46" i="6"/>
  <c r="Q46" i="6"/>
  <c r="G46" i="6"/>
  <c r="H46" i="6"/>
  <c r="I46" i="6"/>
  <c r="M11" i="6"/>
  <c r="O12" i="6"/>
  <c r="J46" i="6"/>
  <c r="R46" i="6"/>
  <c r="M10" i="4"/>
  <c r="K11" i="4"/>
  <c r="M46" i="6" l="1"/>
  <c r="M12" i="6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R11" i="4"/>
  <c r="R12" i="4" s="1"/>
  <c r="Q11" i="4"/>
  <c r="Q12" i="4" s="1"/>
  <c r="P11" i="4"/>
  <c r="P46" i="4" s="1"/>
  <c r="O11" i="4"/>
  <c r="O12" i="4" s="1"/>
  <c r="N11" i="4"/>
  <c r="N12" i="4" s="1"/>
  <c r="M11" i="4"/>
  <c r="M46" i="4" s="1"/>
  <c r="L11" i="4"/>
  <c r="L46" i="4" s="1"/>
  <c r="K12" i="4"/>
  <c r="J11" i="4"/>
  <c r="J12" i="4" s="1"/>
  <c r="I11" i="4"/>
  <c r="I12" i="4" s="1"/>
  <c r="H11" i="4"/>
  <c r="H46" i="4" s="1"/>
  <c r="G11" i="4"/>
  <c r="G12" i="4" s="1"/>
  <c r="F11" i="4"/>
  <c r="F12" i="4" s="1"/>
  <c r="E11" i="4"/>
  <c r="E46" i="4" s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E30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E31" i="1"/>
  <c r="M12" i="4" l="1"/>
  <c r="E12" i="4"/>
  <c r="J46" i="4"/>
  <c r="K46" i="4"/>
  <c r="R46" i="4"/>
  <c r="H12" i="4"/>
  <c r="L12" i="4"/>
  <c r="P12" i="4"/>
  <c r="N46" i="4"/>
  <c r="G46" i="4"/>
  <c r="O46" i="4"/>
  <c r="F46" i="4"/>
  <c r="I46" i="4"/>
  <c r="Q46" i="4"/>
  <c r="R43" i="1"/>
  <c r="G51" i="1"/>
  <c r="H51" i="1"/>
  <c r="I51" i="1"/>
  <c r="J51" i="1"/>
  <c r="K51" i="1"/>
  <c r="L51" i="1"/>
  <c r="M51" i="1"/>
  <c r="N51" i="1"/>
  <c r="O51" i="1"/>
  <c r="P51" i="1"/>
  <c r="Q51" i="1"/>
  <c r="R51" i="1"/>
  <c r="F53" i="1"/>
  <c r="G53" i="1"/>
  <c r="H53" i="1"/>
  <c r="I53" i="1"/>
  <c r="J53" i="1"/>
  <c r="E51" i="1"/>
  <c r="F51" i="1"/>
  <c r="E53" i="1"/>
  <c r="E38" i="1"/>
  <c r="F38" i="1"/>
  <c r="G38" i="1"/>
  <c r="H38" i="1"/>
  <c r="I38" i="1"/>
  <c r="J38" i="1"/>
  <c r="K38" i="1"/>
  <c r="L38" i="1"/>
  <c r="M38" i="1"/>
  <c r="N38" i="1"/>
  <c r="O38" i="1"/>
  <c r="P38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P28" i="1"/>
  <c r="Q28" i="1"/>
  <c r="R28" i="1"/>
  <c r="P27" i="1"/>
  <c r="Q27" i="1"/>
  <c r="R27" i="1"/>
  <c r="P20" i="1"/>
  <c r="Q20" i="1"/>
  <c r="R20" i="1"/>
  <c r="M28" i="1"/>
  <c r="N28" i="1"/>
  <c r="O28" i="1"/>
  <c r="M27" i="1"/>
  <c r="N27" i="1"/>
  <c r="O27" i="1"/>
  <c r="M20" i="1"/>
  <c r="N20" i="1"/>
  <c r="O20" i="1"/>
  <c r="F28" i="1" l="1"/>
  <c r="G28" i="1"/>
  <c r="H28" i="1"/>
  <c r="I28" i="1"/>
  <c r="J28" i="1"/>
  <c r="K28" i="1"/>
  <c r="L28" i="1"/>
  <c r="E28" i="1"/>
  <c r="J27" i="1"/>
  <c r="K27" i="1"/>
  <c r="L27" i="1"/>
  <c r="J20" i="1"/>
  <c r="K20" i="1"/>
  <c r="L20" i="1"/>
  <c r="M12" i="1"/>
  <c r="F27" i="1"/>
  <c r="G27" i="1"/>
  <c r="H27" i="1"/>
  <c r="I27" i="1"/>
  <c r="E27" i="1"/>
  <c r="F20" i="1"/>
  <c r="G20" i="1"/>
  <c r="H20" i="1"/>
  <c r="I20" i="1"/>
  <c r="E20" i="1"/>
  <c r="R9" i="1"/>
  <c r="F11" i="1"/>
  <c r="F46" i="1" s="1"/>
  <c r="G11" i="1"/>
  <c r="G46" i="1" s="1"/>
  <c r="H11" i="1"/>
  <c r="H46" i="1" s="1"/>
  <c r="I11" i="1"/>
  <c r="I46" i="1" s="1"/>
  <c r="J11" i="1"/>
  <c r="J46" i="1" s="1"/>
  <c r="K11" i="1"/>
  <c r="K46" i="1" s="1"/>
  <c r="L11" i="1"/>
  <c r="L46" i="1" s="1"/>
  <c r="M11" i="1"/>
  <c r="M46" i="1" s="1"/>
  <c r="N11" i="1"/>
  <c r="N46" i="1" s="1"/>
  <c r="O11" i="1"/>
  <c r="O46" i="1" s="1"/>
  <c r="P11" i="1"/>
  <c r="P46" i="1" s="1"/>
  <c r="Q11" i="1"/>
  <c r="Q46" i="1" s="1"/>
  <c r="E11" i="1"/>
  <c r="E46" i="1" s="1"/>
  <c r="L12" i="1" l="1"/>
  <c r="E12" i="1"/>
  <c r="K12" i="1"/>
  <c r="Q12" i="1"/>
  <c r="I12" i="1"/>
  <c r="P12" i="1"/>
  <c r="H12" i="1"/>
  <c r="O12" i="1"/>
  <c r="G12" i="1"/>
  <c r="R11" i="1"/>
  <c r="Q38" i="1"/>
  <c r="N12" i="1"/>
  <c r="F12" i="1"/>
  <c r="J12" i="1"/>
  <c r="R46" i="1" l="1"/>
  <c r="R12" i="1"/>
</calcChain>
</file>

<file path=xl/sharedStrings.xml><?xml version="1.0" encoding="utf-8"?>
<sst xmlns="http://schemas.openxmlformats.org/spreadsheetml/2006/main" count="330" uniqueCount="75">
  <si>
    <t>Name</t>
  </si>
  <si>
    <t>ISIN</t>
  </si>
  <si>
    <t>Linde Aktiengesellschaft (The Linde Group)</t>
  </si>
  <si>
    <t>DE0006483001</t>
  </si>
  <si>
    <t>Branche</t>
  </si>
  <si>
    <t>Gas, Anlagenbau, Fördertechnik</t>
  </si>
  <si>
    <t>Dividende</t>
  </si>
  <si>
    <t>in EUR</t>
  </si>
  <si>
    <t>Anzahl Aktien zum 31.12</t>
  </si>
  <si>
    <t>in Tsd. St.</t>
  </si>
  <si>
    <t>Ausschüttungssumme</t>
  </si>
  <si>
    <t>in Mio. EUR</t>
  </si>
  <si>
    <t>Umsatz</t>
  </si>
  <si>
    <t>Jahresüberschuss</t>
  </si>
  <si>
    <t>Bilanzssume</t>
  </si>
  <si>
    <t>Eigenkapital</t>
  </si>
  <si>
    <t>Eigenkapitalquote</t>
  </si>
  <si>
    <t>in %</t>
  </si>
  <si>
    <t>EPS</t>
  </si>
  <si>
    <t>Ausschüttungsquote</t>
  </si>
  <si>
    <t>Buchwert</t>
  </si>
  <si>
    <t>HGB</t>
  </si>
  <si>
    <t>Änderung Bilanzsumme zum Vorjahr</t>
  </si>
  <si>
    <t>Änderung Umsatz zum Vorjahr</t>
  </si>
  <si>
    <t>Änderung Jahresüberschuss zum Vorjahr</t>
  </si>
  <si>
    <t>Änderung Dividende zum Vorjahr</t>
  </si>
  <si>
    <t>Cashflow</t>
  </si>
  <si>
    <t>Cashflow aus betrieblicher Tätigkeit</t>
  </si>
  <si>
    <t>Cashflow aus Investitionstätigkeit</t>
  </si>
  <si>
    <t>Cashflow aus Finanzierungstätigkeit</t>
  </si>
  <si>
    <t>Änderung des Cash</t>
  </si>
  <si>
    <t>Davon Dividendenzahlungen</t>
  </si>
  <si>
    <t>Davon Issuance/Payments of Common Stocks, Net</t>
  </si>
  <si>
    <t>Davon Issuance/Payments of Debt, Net</t>
  </si>
  <si>
    <t>Davon Zinsauszahlungen</t>
  </si>
  <si>
    <t>Anfagsstand Cash</t>
  </si>
  <si>
    <t>Endstand Cash</t>
  </si>
  <si>
    <t>Wechselkursänderungen</t>
  </si>
  <si>
    <t>Goodwill und intangible Assets in der Bilanzssume</t>
  </si>
  <si>
    <t>Eigenkapitalrendite</t>
  </si>
  <si>
    <t>Umsatzrendite</t>
  </si>
  <si>
    <t>Air Liquide S.A.</t>
  </si>
  <si>
    <t>FR0000120073</t>
  </si>
  <si>
    <t>Gases Division</t>
  </si>
  <si>
    <t>Operatives Ergebnis</t>
  </si>
  <si>
    <t>EBIT</t>
  </si>
  <si>
    <t>Engineering Division</t>
  </si>
  <si>
    <t>Asien/Pazifik</t>
  </si>
  <si>
    <t>Amerika</t>
  </si>
  <si>
    <t>Westeuropa</t>
  </si>
  <si>
    <t>Asien &amp; Osteuropa</t>
  </si>
  <si>
    <t>Südpazifik &amp; Afrika</t>
  </si>
  <si>
    <t>Anfangsstand Cash</t>
  </si>
  <si>
    <t>Gas and Services</t>
  </si>
  <si>
    <t>davon</t>
  </si>
  <si>
    <t>Europe</t>
  </si>
  <si>
    <t>Americas</t>
  </si>
  <si>
    <t>Asia-Pacific</t>
  </si>
  <si>
    <t>Middle East and Africa</t>
  </si>
  <si>
    <t>Engineering &amp; Technology</t>
  </si>
  <si>
    <t>Operating Income recurring</t>
  </si>
  <si>
    <t>langfristige Finanzschulden</t>
  </si>
  <si>
    <t>Air Products &amp; Chemicals Inc.</t>
  </si>
  <si>
    <t>US0091581068</t>
  </si>
  <si>
    <t>alles in Dollar!</t>
  </si>
  <si>
    <t>Praxair Inc.</t>
  </si>
  <si>
    <t>US74005P1049</t>
  </si>
  <si>
    <t>Anderung Eigenkapital zum Vorjahr</t>
  </si>
  <si>
    <t>Änzahl Aktien zum 31.12</t>
  </si>
  <si>
    <t>Änderung Eigenkapital zum Vorjahr</t>
  </si>
  <si>
    <t>in USD</t>
  </si>
  <si>
    <t>in Mio. USD</t>
  </si>
  <si>
    <t>ALL</t>
  </si>
  <si>
    <t>Vergleich Gases vs Engineering</t>
  </si>
  <si>
    <t>EMEA (Europa, Mittlerer Osten und Afrika)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</si>
</sst>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3" fillId="0" borderId="7" xfId="1" applyNumberFormat="1" applyFont="1" applyBorder="1" applyAlignment="1">
      <alignment horizontal="center" vertical="center"/>
    </xf>
    <xf numFmtId="10" fontId="3" fillId="0" borderId="8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10" fontId="2" fillId="0" borderId="5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0" xfId="0" applyFont="1"/>
    <xf numFmtId="0" fontId="4" fillId="0" borderId="4" xfId="0" quotePrefix="1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/>
    <xf numFmtId="0" fontId="2" fillId="0" borderId="12" xfId="0" applyFont="1" applyBorder="1"/>
    <xf numFmtId="0" fontId="2" fillId="0" borderId="14" xfId="0" applyFont="1" applyBorder="1"/>
    <xf numFmtId="0" fontId="2" fillId="0" borderId="13" xfId="0" applyFont="1" applyBorder="1"/>
  </cellXfs>
  <cellStyles count="2">
    <cellStyle name="Prozent" xfId="1" builtinId="5"/>
    <cellStyle name="Stand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Umsatzentwicklung</a:t>
            </a:r>
            <a:r>
              <a:rPr lang="de-DE" baseline="0"/>
              <a:t> zum Vorjahr</a:t>
            </a:r>
            <a:endParaRPr lang="de-D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Praxair</c:v>
          </c:tx>
          <c:marker>
            <c:symbol val="none"/>
          </c:marker>
          <c:cat>
            <c:numRef>
              <c:f>'Vergleich Praxair'!$E$7:$O$7</c:f>
              <c:numCache>
                <c:formatCode>General</c:formatCode>
                <c:ptCount val="11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</c:numCache>
            </c:numRef>
          </c:cat>
          <c:val>
            <c:numRef>
              <c:f>'Vergleich Praxair'!$E$33:$O$33</c:f>
              <c:numCache>
                <c:formatCode>0.00%</c:formatCode>
                <c:ptCount val="11"/>
                <c:pt idx="0">
                  <c:v>6.2455452601568068E-2</c:v>
                </c:pt>
                <c:pt idx="1">
                  <c:v>-2.4884464984002842E-3</c:v>
                </c:pt>
                <c:pt idx="2">
                  <c:v>0.11229735073151444</c:v>
                </c:pt>
                <c:pt idx="3">
                  <c:v>0.12952210808396605</c:v>
                </c:pt>
                <c:pt idx="4">
                  <c:v>-0.17043349388662468</c:v>
                </c:pt>
                <c:pt idx="5">
                  <c:v>0.1482663263135503</c:v>
                </c:pt>
                <c:pt idx="6">
                  <c:v>0.12950504565112927</c:v>
                </c:pt>
                <c:pt idx="7">
                  <c:v>8.7251828631138978E-2</c:v>
                </c:pt>
                <c:pt idx="8">
                  <c:v>0.1610555050045496</c:v>
                </c:pt>
                <c:pt idx="9">
                  <c:v>0.17477284874398719</c:v>
                </c:pt>
                <c:pt idx="10">
                  <c:v>9.4578783151326049E-2</c:v>
                </c:pt>
              </c:numCache>
            </c:numRef>
          </c:val>
          <c:smooth val="0"/>
        </c:ser>
        <c:ser>
          <c:idx val="1"/>
          <c:order val="1"/>
          <c:tx>
            <c:v>Air Products &amp; Chemicals Inc.</c:v>
          </c:tx>
          <c:marker>
            <c:symbol val="none"/>
          </c:marker>
          <c:val>
            <c:numRef>
              <c:f>'Vergleich Air Products &amp; chem'!$E$33:$O$33</c:f>
              <c:numCache>
                <c:formatCode>0.00%</c:formatCode>
                <c:ptCount val="11"/>
                <c:pt idx="0">
                  <c:v>5.9202996566434296E-2</c:v>
                </c:pt>
                <c:pt idx="1">
                  <c:v>-4.6716921245784568E-2</c:v>
                </c:pt>
                <c:pt idx="2">
                  <c:v>0.1169953467759805</c:v>
                </c:pt>
                <c:pt idx="3">
                  <c:v>9.3265503875968991E-2</c:v>
                </c:pt>
                <c:pt idx="4">
                  <c:v>-0.20722104858843865</c:v>
                </c:pt>
                <c:pt idx="5">
                  <c:v>3.7561024210421443E-2</c:v>
                </c:pt>
                <c:pt idx="6">
                  <c:v>0.13412429378531074</c:v>
                </c:pt>
                <c:pt idx="7">
                  <c:v>8.6823038192312421E-2</c:v>
                </c:pt>
                <c:pt idx="8">
                  <c:v>9.8772095533666171E-2</c:v>
                </c:pt>
                <c:pt idx="9">
                  <c:v>0.17690963951087821</c:v>
                </c:pt>
                <c:pt idx="10">
                  <c:v>0.16589520459174226</c:v>
                </c:pt>
              </c:numCache>
            </c:numRef>
          </c:val>
          <c:smooth val="0"/>
        </c:ser>
        <c:ser>
          <c:idx val="2"/>
          <c:order val="2"/>
          <c:tx>
            <c:v>Air Liquide</c:v>
          </c:tx>
          <c:marker>
            <c:symbol val="none"/>
          </c:marker>
          <c:val>
            <c:numRef>
              <c:f>'Vergleich dazu Air Liquide'!$E$33:$O$33</c:f>
              <c:numCache>
                <c:formatCode>0.00%</c:formatCode>
                <c:ptCount val="11"/>
                <c:pt idx="0">
                  <c:v>-6.5901083126712777E-3</c:v>
                </c:pt>
                <c:pt idx="1">
                  <c:v>6.018262313226342E-2</c:v>
                </c:pt>
                <c:pt idx="2">
                  <c:v>7.1767497034400954E-2</c:v>
                </c:pt>
                <c:pt idx="3">
                  <c:v>0.12625250501002003</c:v>
                </c:pt>
                <c:pt idx="4">
                  <c:v>-8.601083721285202E-2</c:v>
                </c:pt>
                <c:pt idx="5">
                  <c:v>0.11032963308194221</c:v>
                </c:pt>
                <c:pt idx="6">
                  <c:v>7.791377420533431E-2</c:v>
                </c:pt>
                <c:pt idx="7">
                  <c:v>4.9262027985432243E-2</c:v>
                </c:pt>
                <c:pt idx="8">
                  <c:v>0.11284129692832764</c:v>
                </c:pt>
                <c:pt idx="9">
                  <c:v>0.11712141069939234</c:v>
                </c:pt>
                <c:pt idx="10">
                  <c:v>6.2405063291139241E-2</c:v>
                </c:pt>
              </c:numCache>
            </c:numRef>
          </c:val>
          <c:smooth val="0"/>
        </c:ser>
        <c:ser>
          <c:idx val="3"/>
          <c:order val="3"/>
          <c:tx>
            <c:v>Linde AG</c:v>
          </c:tx>
          <c:marker>
            <c:symbol val="none"/>
          </c:marker>
          <c:val>
            <c:numRef>
              <c:f>'Linde AG'!$E$33:$O$33</c:f>
              <c:numCache>
                <c:formatCode>0.00%</c:formatCode>
                <c:ptCount val="11"/>
                <c:pt idx="0">
                  <c:v>5.1916882460683385E-2</c:v>
                </c:pt>
                <c:pt idx="1">
                  <c:v>0.14840066729527815</c:v>
                </c:pt>
                <c:pt idx="2">
                  <c:v>7.1417469692259872E-2</c:v>
                </c:pt>
                <c:pt idx="3">
                  <c:v>0.1478012666131478</c:v>
                </c:pt>
                <c:pt idx="4">
                  <c:v>-0.11466477138118929</c:v>
                </c:pt>
                <c:pt idx="5">
                  <c:v>2.9010238907849831E-2</c:v>
                </c:pt>
                <c:pt idx="6">
                  <c:v>0.51682484900776526</c:v>
                </c:pt>
                <c:pt idx="7">
                  <c:v>-0.1469876984544212</c:v>
                </c:pt>
                <c:pt idx="8">
                  <c:v>9.5531259951172915E-3</c:v>
                </c:pt>
                <c:pt idx="9">
                  <c:v>4.7709074733096088E-2</c:v>
                </c:pt>
                <c:pt idx="10">
                  <c:v>3.0483612193444878E-2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87712"/>
        <c:axId val="82203136"/>
      </c:lineChart>
      <c:catAx>
        <c:axId val="4318771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82203136"/>
        <c:crosses val="autoZero"/>
        <c:auto val="1"/>
        <c:lblAlgn val="ctr"/>
        <c:lblOffset val="100"/>
        <c:noMultiLvlLbl val="0"/>
      </c:catAx>
      <c:valAx>
        <c:axId val="82203136"/>
        <c:scaling>
          <c:orientation val="minMax"/>
        </c:scaling>
        <c:delete val="0"/>
        <c:axPos val="r"/>
        <c:majorGridlines/>
        <c:numFmt formatCode="0.00%" sourceLinked="1"/>
        <c:majorTickMark val="out"/>
        <c:minorTickMark val="none"/>
        <c:tickLblPos val="nextTo"/>
        <c:crossAx val="43187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/>
              <a:t>Gewinnentwicklung</a:t>
            </a:r>
            <a:r>
              <a:rPr lang="de-DE" baseline="0"/>
              <a:t> zum Vorjahr</a:t>
            </a:r>
            <a:endParaRPr lang="de-D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Praxair</c:v>
          </c:tx>
          <c:marker>
            <c:symbol val="none"/>
          </c:marker>
          <c:cat>
            <c:numRef>
              <c:f>'Vergleich Praxair'!$E$7:$O$7</c:f>
              <c:numCache>
                <c:formatCode>General</c:formatCode>
                <c:ptCount val="11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</c:numCache>
            </c:numRef>
          </c:cat>
          <c:val>
            <c:numRef>
              <c:f>'Vergleich Praxair'!$E$34:$O$34</c:f>
              <c:numCache>
                <c:formatCode>0.00%</c:formatCode>
                <c:ptCount val="11"/>
                <c:pt idx="0">
                  <c:v>3.7234042553191488E-2</c:v>
                </c:pt>
                <c:pt idx="1">
                  <c:v>1.1961722488038277E-2</c:v>
                </c:pt>
                <c:pt idx="2">
                  <c:v>0.399163179916318</c:v>
                </c:pt>
                <c:pt idx="3">
                  <c:v>-4.704944178628389E-2</c:v>
                </c:pt>
                <c:pt idx="4">
                  <c:v>3.5507844756399669E-2</c:v>
                </c:pt>
                <c:pt idx="5">
                  <c:v>2.8887000849617671E-2</c:v>
                </c:pt>
                <c:pt idx="6">
                  <c:v>0.19129554655870445</c:v>
                </c:pt>
                <c:pt idx="7">
                  <c:v>0.3608815426997245</c:v>
                </c:pt>
                <c:pt idx="8">
                  <c:v>4.1606886657101862E-2</c:v>
                </c:pt>
                <c:pt idx="9">
                  <c:v>0.19145299145299147</c:v>
                </c:pt>
                <c:pt idx="10">
                  <c:v>0.43031784841075793</c:v>
                </c:pt>
              </c:numCache>
            </c:numRef>
          </c:val>
          <c:smooth val="0"/>
        </c:ser>
        <c:ser>
          <c:idx val="1"/>
          <c:order val="1"/>
          <c:tx>
            <c:v>Air Products &amp; Chemicals Inc.</c:v>
          </c:tx>
          <c:marker>
            <c:symbol val="none"/>
          </c:marker>
          <c:val>
            <c:numRef>
              <c:f>'Vergleich Air Products &amp; chem'!$E$34:$O$34</c:f>
              <c:numCache>
                <c:formatCode>0.00%</c:formatCode>
                <c:ptCount val="11"/>
                <c:pt idx="0">
                  <c:v>-0.14824335904027422</c:v>
                </c:pt>
                <c:pt idx="1">
                  <c:v>-4.6568627450980393E-2</c:v>
                </c:pt>
                <c:pt idx="2">
                  <c:v>0.18950437317784258</c:v>
                </c:pt>
                <c:pt idx="3">
                  <c:v>0.63074484944532483</c:v>
                </c:pt>
                <c:pt idx="4">
                  <c:v>-0.30583058305830585</c:v>
                </c:pt>
                <c:pt idx="5">
                  <c:v>-0.12173913043478261</c:v>
                </c:pt>
                <c:pt idx="6">
                  <c:v>0.43153526970954359</c:v>
                </c:pt>
                <c:pt idx="7">
                  <c:v>1.6877637130801686E-2</c:v>
                </c:pt>
                <c:pt idx="8">
                  <c:v>0.17715231788079469</c:v>
                </c:pt>
                <c:pt idx="9">
                  <c:v>0.52141057934508817</c:v>
                </c:pt>
                <c:pt idx="10">
                  <c:v>-0.24380952380952381</c:v>
                </c:pt>
              </c:numCache>
            </c:numRef>
          </c:val>
          <c:smooth val="0"/>
        </c:ser>
        <c:ser>
          <c:idx val="2"/>
          <c:order val="2"/>
          <c:tx>
            <c:v>Air Liquide</c:v>
          </c:tx>
          <c:marker>
            <c:symbol val="none"/>
          </c:marker>
          <c:val>
            <c:numRef>
              <c:f>'Vergleich dazu Air Liquide'!$E$34:$O$34</c:f>
              <c:numCache>
                <c:formatCode>0.00%</c:formatCode>
                <c:ptCount val="11"/>
                <c:pt idx="0">
                  <c:v>3.0798240100565682E-2</c:v>
                </c:pt>
                <c:pt idx="1">
                  <c:v>3.7157757496740544E-2</c:v>
                </c:pt>
                <c:pt idx="2">
                  <c:v>9.3371347113328576E-2</c:v>
                </c:pt>
                <c:pt idx="3">
                  <c:v>0.14065040650406505</c:v>
                </c:pt>
                <c:pt idx="4">
                  <c:v>8.1967213114754103E-3</c:v>
                </c:pt>
                <c:pt idx="5">
                  <c:v>8.637577916295637E-2</c:v>
                </c:pt>
                <c:pt idx="6">
                  <c:v>0.12075848303393213</c:v>
                </c:pt>
                <c:pt idx="7">
                  <c:v>7.3954983922829579E-2</c:v>
                </c:pt>
                <c:pt idx="8">
                  <c:v>0.20077220077220076</c:v>
                </c:pt>
                <c:pt idx="9">
                  <c:v>7.0247933884297523E-2</c:v>
                </c:pt>
                <c:pt idx="10">
                  <c:v>3.2716927453769556E-2</c:v>
                </c:pt>
              </c:numCache>
            </c:numRef>
          </c:val>
          <c:smooth val="0"/>
        </c:ser>
        <c:ser>
          <c:idx val="3"/>
          <c:order val="3"/>
          <c:tx>
            <c:v>Linde AG</c:v>
          </c:tx>
          <c:marker>
            <c:symbol val="none"/>
          </c:marker>
          <c:val>
            <c:numRef>
              <c:f>'Linde AG'!$E$34:$O$34</c:f>
              <c:numCache>
                <c:formatCode>0.00%</c:formatCode>
                <c:ptCount val="11"/>
                <c:pt idx="0">
                  <c:v>6.8993506493506496E-2</c:v>
                </c:pt>
                <c:pt idx="1">
                  <c:v>4.9403747870528106E-2</c:v>
                </c:pt>
                <c:pt idx="2">
                  <c:v>0.16815920398009951</c:v>
                </c:pt>
                <c:pt idx="3">
                  <c:v>0.70050761421319796</c:v>
                </c:pt>
                <c:pt idx="4">
                  <c:v>-0.17573221757322174</c:v>
                </c:pt>
                <c:pt idx="5">
                  <c:v>-0.24684873949579833</c:v>
                </c:pt>
                <c:pt idx="6">
                  <c:v>-0.48204570184983681</c:v>
                </c:pt>
                <c:pt idx="7">
                  <c:v>2.5758754863813231</c:v>
                </c:pt>
                <c:pt idx="8">
                  <c:v>0.93233082706766912</c:v>
                </c:pt>
                <c:pt idx="9">
                  <c:v>1.462962962962963</c:v>
                </c:pt>
                <c:pt idx="10">
                  <c:v>-0.55000000000000004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5680"/>
        <c:axId val="82206016"/>
      </c:lineChart>
      <c:catAx>
        <c:axId val="430156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82206016"/>
        <c:crosses val="autoZero"/>
        <c:auto val="1"/>
        <c:lblAlgn val="ctr"/>
        <c:lblOffset val="100"/>
        <c:noMultiLvlLbl val="0"/>
      </c:catAx>
      <c:valAx>
        <c:axId val="82206016"/>
        <c:scaling>
          <c:orientation val="minMax"/>
        </c:scaling>
        <c:delete val="0"/>
        <c:axPos val="r"/>
        <c:majorGridlines/>
        <c:numFmt formatCode="0.00%" sourceLinked="1"/>
        <c:majorTickMark val="out"/>
        <c:minorTickMark val="none"/>
        <c:tickLblPos val="nextTo"/>
        <c:crossAx val="43015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/>
              <a:t>Eigenkapitalanteil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Praxair</c:v>
          </c:tx>
          <c:marker>
            <c:symbol val="none"/>
          </c:marker>
          <c:cat>
            <c:numRef>
              <c:f>'Vergleich Praxair'!$E$7:$O$7</c:f>
              <c:numCache>
                <c:formatCode>General</c:formatCode>
                <c:ptCount val="11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</c:numCache>
            </c:numRef>
          </c:cat>
          <c:val>
            <c:numRef>
              <c:f>'Vergleich Praxair'!$E$20:$O$20</c:f>
              <c:numCache>
                <c:formatCode>0.00%</c:formatCode>
                <c:ptCount val="11"/>
                <c:pt idx="0">
                  <c:v>0.32628980498642313</c:v>
                </c:pt>
                <c:pt idx="1">
                  <c:v>0.33521282476506359</c:v>
                </c:pt>
                <c:pt idx="2">
                  <c:v>0.33553436047933483</c:v>
                </c:pt>
                <c:pt idx="3">
                  <c:v>0.37920649469687051</c:v>
                </c:pt>
                <c:pt idx="4">
                  <c:v>0.37123699098973251</c:v>
                </c:pt>
                <c:pt idx="5">
                  <c:v>0.30710893212808332</c:v>
                </c:pt>
                <c:pt idx="6">
                  <c:v>0.38424749663727398</c:v>
                </c:pt>
                <c:pt idx="7">
                  <c:v>0.41019636101603313</c:v>
                </c:pt>
                <c:pt idx="8">
                  <c:v>0.37193785149175485</c:v>
                </c:pt>
                <c:pt idx="9">
                  <c:v>0.36525612472160357</c:v>
                </c:pt>
                <c:pt idx="10">
                  <c:v>0.37182420228777846</c:v>
                </c:pt>
              </c:numCache>
            </c:numRef>
          </c:val>
          <c:smooth val="0"/>
        </c:ser>
        <c:ser>
          <c:idx val="1"/>
          <c:order val="1"/>
          <c:tx>
            <c:v>Air Products &amp; Chemicals Inc.</c:v>
          </c:tx>
          <c:marker>
            <c:symbol val="none"/>
          </c:marker>
          <c:val>
            <c:numRef>
              <c:f>'Vergleich Air Products &amp; chem'!$E$20:$O$20</c:f>
              <c:numCache>
                <c:formatCode>0.00%</c:formatCode>
                <c:ptCount val="11"/>
                <c:pt idx="0">
                  <c:v>0.39450980392156865</c:v>
                </c:pt>
                <c:pt idx="1">
                  <c:v>0.38232689923853375</c:v>
                </c:pt>
                <c:pt idx="2">
                  <c:v>0.40552834149755074</c:v>
                </c:pt>
                <c:pt idx="3">
                  <c:v>0.41066271751203259</c:v>
                </c:pt>
                <c:pt idx="4">
                  <c:v>0.36771816716555378</c:v>
                </c:pt>
                <c:pt idx="5">
                  <c:v>0.40012727706626361</c:v>
                </c:pt>
                <c:pt idx="6">
                  <c:v>0.43407852121020618</c:v>
                </c:pt>
                <c:pt idx="7">
                  <c:v>0.44042933810375673</c:v>
                </c:pt>
                <c:pt idx="8">
                  <c:v>0.43956571867794003</c:v>
                </c:pt>
                <c:pt idx="9">
                  <c:v>0.44262948207171315</c:v>
                </c:pt>
                <c:pt idx="10">
                  <c:v>0.40101791962676281</c:v>
                </c:pt>
              </c:numCache>
            </c:numRef>
          </c:val>
          <c:smooth val="0"/>
        </c:ser>
        <c:ser>
          <c:idx val="2"/>
          <c:order val="2"/>
          <c:tx>
            <c:v>Air Liquide</c:v>
          </c:tx>
          <c:marker>
            <c:symbol val="none"/>
          </c:marker>
          <c:val>
            <c:numRef>
              <c:f>'Vergleich dazu Air Liquide'!$E$20:$O$20</c:f>
              <c:numCache>
                <c:formatCode>0.00%</c:formatCode>
                <c:ptCount val="11"/>
                <c:pt idx="0">
                  <c:v>0.42340798597274248</c:v>
                </c:pt>
                <c:pt idx="1">
                  <c:v>0.40742073487665426</c:v>
                </c:pt>
                <c:pt idx="2">
                  <c:v>0.40451021846370683</c:v>
                </c:pt>
                <c:pt idx="3">
                  <c:v>0.39503926875804235</c:v>
                </c:pt>
                <c:pt idx="4">
                  <c:v>0.36766060606060608</c:v>
                </c:pt>
                <c:pt idx="5">
                  <c:v>0.33275092215103863</c:v>
                </c:pt>
                <c:pt idx="6">
                  <c:v>0.34596249521622657</c:v>
                </c:pt>
                <c:pt idx="7">
                  <c:v>0.3857011353175821</c:v>
                </c:pt>
                <c:pt idx="8">
                  <c:v>0.36407170923379173</c:v>
                </c:pt>
                <c:pt idx="9">
                  <c:v>0.37247833622183707</c:v>
                </c:pt>
                <c:pt idx="10">
                  <c:v>0.46155943293347873</c:v>
                </c:pt>
              </c:numCache>
            </c:numRef>
          </c:val>
          <c:smooth val="0"/>
        </c:ser>
        <c:ser>
          <c:idx val="3"/>
          <c:order val="3"/>
          <c:tx>
            <c:v>Linde AG</c:v>
          </c:tx>
          <c:marker>
            <c:symbol val="none"/>
          </c:marker>
          <c:val>
            <c:numRef>
              <c:f>'Linde AG'!$E$20:$O$20</c:f>
              <c:numCache>
                <c:formatCode>0.00%</c:formatCode>
                <c:ptCount val="11"/>
                <c:pt idx="0">
                  <c:v>0.41485236190418029</c:v>
                </c:pt>
                <c:pt idx="1">
                  <c:v>0.39822725019681021</c:v>
                </c:pt>
                <c:pt idx="2">
                  <c:v>0.41998962476223411</c:v>
                </c:pt>
                <c:pt idx="3">
                  <c:v>0.42256768818803925</c:v>
                </c:pt>
                <c:pt idx="4">
                  <c:v>0.37680981091833804</c:v>
                </c:pt>
                <c:pt idx="5">
                  <c:v>0.34624748153122903</c:v>
                </c:pt>
                <c:pt idx="6">
                  <c:v>0.36906431576838311</c:v>
                </c:pt>
                <c:pt idx="7">
                  <c:v>0.2946127946127946</c:v>
                </c:pt>
                <c:pt idx="8">
                  <c:v>0.3544935805991441</c:v>
                </c:pt>
                <c:pt idx="9">
                  <c:v>0.35208351307048574</c:v>
                </c:pt>
                <c:pt idx="10">
                  <c:v>0.32614351657574486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15456"/>
        <c:axId val="44090496"/>
      </c:lineChart>
      <c:catAx>
        <c:axId val="4411545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44090496"/>
        <c:crosses val="autoZero"/>
        <c:auto val="1"/>
        <c:lblAlgn val="ctr"/>
        <c:lblOffset val="100"/>
        <c:noMultiLvlLbl val="0"/>
      </c:catAx>
      <c:valAx>
        <c:axId val="44090496"/>
        <c:scaling>
          <c:orientation val="minMax"/>
        </c:scaling>
        <c:delete val="0"/>
        <c:axPos val="r"/>
        <c:majorGridlines/>
        <c:numFmt formatCode="0.00%" sourceLinked="1"/>
        <c:majorTickMark val="out"/>
        <c:minorTickMark val="none"/>
        <c:tickLblPos val="nextTo"/>
        <c:crossAx val="441154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/>
              <a:t>Dividendenänderung</a:t>
            </a:r>
            <a:r>
              <a:rPr lang="de-DE" baseline="0"/>
              <a:t> zum Vorjahr</a:t>
            </a:r>
            <a:endParaRPr lang="de-D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Praxair</c:v>
          </c:tx>
          <c:marker>
            <c:symbol val="none"/>
          </c:marker>
          <c:cat>
            <c:numRef>
              <c:f>'Vergleich Praxair'!$E$7:$O$7</c:f>
              <c:numCache>
                <c:formatCode>General</c:formatCode>
                <c:ptCount val="11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</c:numCache>
            </c:numRef>
          </c:cat>
          <c:val>
            <c:numRef>
              <c:f>'Vergleich Praxair'!$E$38:$O$38</c:f>
              <c:numCache>
                <c:formatCode>0.00%</c:formatCode>
                <c:ptCount val="11"/>
                <c:pt idx="0">
                  <c:v>9.0909090909090787E-2</c:v>
                </c:pt>
                <c:pt idx="1">
                  <c:v>0.10000000000000009</c:v>
                </c:pt>
                <c:pt idx="2">
                  <c:v>0.11111111111111108</c:v>
                </c:pt>
                <c:pt idx="3">
                  <c:v>0.12499999999999997</c:v>
                </c:pt>
                <c:pt idx="4">
                  <c:v>6.6666666666666721E-2</c:v>
                </c:pt>
                <c:pt idx="5">
                  <c:v>0.25000000000000006</c:v>
                </c:pt>
                <c:pt idx="6">
                  <c:v>0.19999999999999996</c:v>
                </c:pt>
                <c:pt idx="7">
                  <c:v>0.38888888888888895</c:v>
                </c:pt>
                <c:pt idx="8">
                  <c:v>0.2</c:v>
                </c:pt>
                <c:pt idx="9">
                  <c:v>0.30434782608695643</c:v>
                </c:pt>
                <c:pt idx="10">
                  <c:v>0.21052631578947373</c:v>
                </c:pt>
              </c:numCache>
            </c:numRef>
          </c:val>
          <c:smooth val="0"/>
        </c:ser>
        <c:ser>
          <c:idx val="1"/>
          <c:order val="1"/>
          <c:tx>
            <c:v>Air Products &amp; Chemicals Inc.</c:v>
          </c:tx>
          <c:marker>
            <c:symbol val="none"/>
          </c:marker>
          <c:val>
            <c:numRef>
              <c:f>'Vergleich Air Products &amp; chem'!$E$38:$O$38</c:f>
              <c:numCache>
                <c:formatCode>0.00%</c:formatCode>
                <c:ptCount val="11"/>
                <c:pt idx="0">
                  <c:v>0.10800000000000001</c:v>
                </c:pt>
                <c:pt idx="1">
                  <c:v>0.1210762331838565</c:v>
                </c:pt>
                <c:pt idx="2">
                  <c:v>0.16145833333333337</c:v>
                </c:pt>
                <c:pt idx="3">
                  <c:v>7.2625698324022284E-2</c:v>
                </c:pt>
                <c:pt idx="4">
                  <c:v>5.2941176470588283E-2</c:v>
                </c:pt>
                <c:pt idx="5">
                  <c:v>0.14864864864864863</c:v>
                </c:pt>
                <c:pt idx="6">
                  <c:v>0.10447761194029843</c:v>
                </c:pt>
                <c:pt idx="7">
                  <c:v>7.2000000000000064E-2</c:v>
                </c:pt>
                <c:pt idx="8">
                  <c:v>0.20192307692307687</c:v>
                </c:pt>
                <c:pt idx="9">
                  <c:v>0.18181818181818185</c:v>
                </c:pt>
                <c:pt idx="10">
                  <c:v>7.3170731707317138E-2</c:v>
                </c:pt>
              </c:numCache>
            </c:numRef>
          </c:val>
          <c:smooth val="0"/>
        </c:ser>
        <c:ser>
          <c:idx val="2"/>
          <c:order val="2"/>
          <c:tx>
            <c:v>Air Liquide</c:v>
          </c:tx>
          <c:marker>
            <c:symbol val="none"/>
          </c:marker>
          <c:val>
            <c:numRef>
              <c:f>'Vergleich dazu Air Liquide'!$E$38:$O$38</c:f>
              <c:numCache>
                <c:formatCode>0.00%</c:formatCode>
                <c:ptCount val="11"/>
                <c:pt idx="0">
                  <c:v>1.9999999999999928E-2</c:v>
                </c:pt>
                <c:pt idx="1">
                  <c:v>0</c:v>
                </c:pt>
                <c:pt idx="2">
                  <c:v>6.3829787234042507E-2</c:v>
                </c:pt>
                <c:pt idx="3">
                  <c:v>4.4444444444444481E-2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3.6269430051813503E-2</c:v>
                </c:pt>
                <c:pt idx="8">
                  <c:v>0.10285714285714283</c:v>
                </c:pt>
                <c:pt idx="9">
                  <c:v>9.3749999999999944E-2</c:v>
                </c:pt>
                <c:pt idx="10">
                  <c:v>-0.33333333333333326</c:v>
                </c:pt>
              </c:numCache>
            </c:numRef>
          </c:val>
          <c:smooth val="0"/>
        </c:ser>
        <c:ser>
          <c:idx val="3"/>
          <c:order val="3"/>
          <c:tx>
            <c:v>Linde AG</c:v>
          </c:tx>
          <c:marker>
            <c:symbol val="none"/>
          </c:marker>
          <c:val>
            <c:numRef>
              <c:f>'Linde AG'!$E$38:$O$38</c:f>
              <c:numCache>
                <c:formatCode>0.00%</c:formatCode>
                <c:ptCount val="11"/>
                <c:pt idx="0">
                  <c:v>0.11111111111111104</c:v>
                </c:pt>
                <c:pt idx="1">
                  <c:v>8.0000000000000071E-2</c:v>
                </c:pt>
                <c:pt idx="2">
                  <c:v>0.13636363636363627</c:v>
                </c:pt>
                <c:pt idx="3">
                  <c:v>0.22222222222222229</c:v>
                </c:pt>
                <c:pt idx="4">
                  <c:v>0</c:v>
                </c:pt>
                <c:pt idx="5">
                  <c:v>5.8823529411764761E-2</c:v>
                </c:pt>
                <c:pt idx="6">
                  <c:v>0.1333333333333333</c:v>
                </c:pt>
                <c:pt idx="7">
                  <c:v>7.1428571428571494E-2</c:v>
                </c:pt>
                <c:pt idx="8">
                  <c:v>0.11999999999999993</c:v>
                </c:pt>
                <c:pt idx="9">
                  <c:v>0.10619469026548684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17504"/>
        <c:axId val="44092224"/>
      </c:lineChart>
      <c:catAx>
        <c:axId val="4411750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44092224"/>
        <c:crosses val="autoZero"/>
        <c:auto val="1"/>
        <c:lblAlgn val="ctr"/>
        <c:lblOffset val="100"/>
        <c:noMultiLvlLbl val="0"/>
      </c:catAx>
      <c:valAx>
        <c:axId val="44092224"/>
        <c:scaling>
          <c:orientation val="minMax"/>
        </c:scaling>
        <c:delete val="0"/>
        <c:axPos val="r"/>
        <c:majorGridlines/>
        <c:numFmt formatCode="0.00%" sourceLinked="1"/>
        <c:majorTickMark val="out"/>
        <c:minorTickMark val="none"/>
        <c:tickLblPos val="nextTo"/>
        <c:crossAx val="44117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/>
              <a:t>Eigenkapitalrendite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Praxair</c:v>
          </c:tx>
          <c:marker>
            <c:symbol val="none"/>
          </c:marker>
          <c:cat>
            <c:numRef>
              <c:f>'Vergleich Praxair'!$E$7:$P$7</c:f>
              <c:numCache>
                <c:formatCode>General</c:formatCode>
                <c:ptCount val="12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</c:numCache>
            </c:numRef>
          </c:cat>
          <c:val>
            <c:numRef>
              <c:f>'Vergleich Praxair'!$E$31:$P$31</c:f>
              <c:numCache>
                <c:formatCode>0.00%</c:formatCode>
                <c:ptCount val="12"/>
                <c:pt idx="0">
                  <c:v>0.265546981389015</c:v>
                </c:pt>
                <c:pt idx="1">
                  <c:v>0.27902374670184699</c:v>
                </c:pt>
                <c:pt idx="2">
                  <c:v>0.30466472303206998</c:v>
                </c:pt>
                <c:pt idx="3">
                  <c:v>0.20631906077348067</c:v>
                </c:pt>
                <c:pt idx="4">
                  <c:v>0.23593603010348072</c:v>
                </c:pt>
                <c:pt idx="5">
                  <c:v>0.30207034173110503</c:v>
                </c:pt>
                <c:pt idx="6">
                  <c:v>0.22889926098794244</c:v>
                </c:pt>
                <c:pt idx="7">
                  <c:v>0.21695212999560826</c:v>
                </c:pt>
                <c:pt idx="8">
                  <c:v>0.18605843157355204</c:v>
                </c:pt>
                <c:pt idx="9">
                  <c:v>0.19318181818181818</c:v>
                </c:pt>
                <c:pt idx="10">
                  <c:v>0.18944300518134716</c:v>
                </c:pt>
                <c:pt idx="11">
                  <c:v>0.17478632478632478</c:v>
                </c:pt>
              </c:numCache>
            </c:numRef>
          </c:val>
          <c:smooth val="0"/>
        </c:ser>
        <c:ser>
          <c:idx val="1"/>
          <c:order val="1"/>
          <c:tx>
            <c:v>Air Products &amp; Chemicals Inc.</c:v>
          </c:tx>
          <c:marker>
            <c:symbol val="none"/>
          </c:marker>
          <c:cat>
            <c:numRef>
              <c:f>'Vergleich Praxair'!$E$7:$P$7</c:f>
              <c:numCache>
                <c:formatCode>General</c:formatCode>
                <c:ptCount val="12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</c:numCache>
            </c:numRef>
          </c:cat>
          <c:val>
            <c:numRef>
              <c:f>'Vergleich Air Products &amp; chem'!$E$31:$P$31</c:f>
              <c:numCache>
                <c:formatCode>0.00%</c:formatCode>
                <c:ptCount val="12"/>
                <c:pt idx="0">
                  <c:v>0.14115308151093439</c:v>
                </c:pt>
                <c:pt idx="1">
                  <c:v>0.18017600741083836</c:v>
                </c:pt>
                <c:pt idx="2">
                  <c:v>0.21121656600517688</c:v>
                </c:pt>
                <c:pt idx="3">
                  <c:v>0.18553912729895419</c:v>
                </c:pt>
                <c:pt idx="4">
                  <c:v>0.13170528073471091</c:v>
                </c:pt>
                <c:pt idx="5">
                  <c:v>0.18071570576540755</c:v>
                </c:pt>
                <c:pt idx="6">
                  <c:v>0.18835304822565968</c:v>
                </c:pt>
                <c:pt idx="7">
                  <c:v>0.14683184402924451</c:v>
                </c:pt>
                <c:pt idx="8">
                  <c:v>0.15540983606557376</c:v>
                </c:pt>
                <c:pt idx="9">
                  <c:v>0.13591359135913592</c:v>
                </c:pt>
                <c:pt idx="10">
                  <c:v>0.10497091485986251</c:v>
                </c:pt>
                <c:pt idx="11">
                  <c:v>0.15173410404624277</c:v>
                </c:pt>
              </c:numCache>
            </c:numRef>
          </c:val>
          <c:smooth val="0"/>
        </c:ser>
        <c:ser>
          <c:idx val="2"/>
          <c:order val="2"/>
          <c:tx>
            <c:v>Air Liquide</c:v>
          </c:tx>
          <c:marker>
            <c:symbol val="none"/>
          </c:marker>
          <c:cat>
            <c:numRef>
              <c:f>'Vergleich Praxair'!$E$7:$P$7</c:f>
              <c:numCache>
                <c:formatCode>General</c:formatCode>
                <c:ptCount val="12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</c:numCache>
            </c:numRef>
          </c:cat>
          <c:val>
            <c:numRef>
              <c:f>'Vergleich dazu Air Liquide'!$E$31:$P$31</c:f>
              <c:numCache>
                <c:formatCode>0.00%</c:formatCode>
                <c:ptCount val="12"/>
                <c:pt idx="0">
                  <c:v>0.15435294117647058</c:v>
                </c:pt>
                <c:pt idx="1">
                  <c:v>0.1561334641805692</c:v>
                </c:pt>
                <c:pt idx="2">
                  <c:v>0.15720434515269521</c:v>
                </c:pt>
                <c:pt idx="3">
                  <c:v>0.15758733011344492</c:v>
                </c:pt>
                <c:pt idx="4">
                  <c:v>0.16220493208492681</c:v>
                </c:pt>
                <c:pt idx="5">
                  <c:v>0.17794632438739791</c:v>
                </c:pt>
                <c:pt idx="6">
                  <c:v>0.17746523388116309</c:v>
                </c:pt>
                <c:pt idx="7">
                  <c:v>0.15942720763723151</c:v>
                </c:pt>
                <c:pt idx="8">
                  <c:v>0.15733558178752108</c:v>
                </c:pt>
                <c:pt idx="9">
                  <c:v>0.14461194863204913</c:v>
                </c:pt>
                <c:pt idx="10">
                  <c:v>0.14294152392203188</c:v>
                </c:pt>
                <c:pt idx="11">
                  <c:v>0.13470013412531137</c:v>
                </c:pt>
              </c:numCache>
            </c:numRef>
          </c:val>
          <c:smooth val="0"/>
        </c:ser>
        <c:ser>
          <c:idx val="3"/>
          <c:order val="3"/>
          <c:tx>
            <c:v>Linde AG</c:v>
          </c:tx>
          <c:marker>
            <c:symbol val="none"/>
          </c:marker>
          <c:cat>
            <c:numRef>
              <c:f>'Vergleich Praxair'!$E$7:$P$7</c:f>
              <c:numCache>
                <c:formatCode>General</c:formatCode>
                <c:ptCount val="12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</c:numCache>
            </c:numRef>
          </c:cat>
          <c:val>
            <c:numRef>
              <c:f>'Linde AG'!$E$31:$P$31</c:f>
              <c:numCache>
                <c:formatCode>0.00%</c:formatCode>
                <c:ptCount val="12"/>
                <c:pt idx="0">
                  <c:v>9.6938024436920359E-2</c:v>
                </c:pt>
                <c:pt idx="1">
                  <c:v>9.0203543710645775E-2</c:v>
                </c:pt>
                <c:pt idx="2">
                  <c:v>9.6673254281949936E-2</c:v>
                </c:pt>
                <c:pt idx="3">
                  <c:v>8.8452737194155959E-2</c:v>
                </c:pt>
                <c:pt idx="4">
                  <c:v>6.4330031566343746E-2</c:v>
                </c:pt>
                <c:pt idx="5">
                  <c:v>8.691962662140866E-2</c:v>
                </c:pt>
                <c:pt idx="6">
                  <c:v>0.10336590662323561</c:v>
                </c:pt>
                <c:pt idx="7">
                  <c:v>0.22346504559270516</c:v>
                </c:pt>
                <c:pt idx="8">
                  <c:v>0.11491169237648111</c:v>
                </c:pt>
                <c:pt idx="9">
                  <c:v>6.5180102915951971E-2</c:v>
                </c:pt>
                <c:pt idx="10">
                  <c:v>2.7792074112197633E-2</c:v>
                </c:pt>
                <c:pt idx="11">
                  <c:v>5.8266569555717407E-2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3840"/>
        <c:axId val="82205440"/>
      </c:lineChart>
      <c:catAx>
        <c:axId val="4464384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82205440"/>
        <c:crosses val="autoZero"/>
        <c:auto val="1"/>
        <c:lblAlgn val="ctr"/>
        <c:lblOffset val="100"/>
        <c:noMultiLvlLbl val="0"/>
      </c:catAx>
      <c:valAx>
        <c:axId val="82205440"/>
        <c:scaling>
          <c:orientation val="minMax"/>
        </c:scaling>
        <c:delete val="0"/>
        <c:axPos val="r"/>
        <c:majorGridlines/>
        <c:numFmt formatCode="0.00%" sourceLinked="1"/>
        <c:majorTickMark val="out"/>
        <c:minorTickMark val="none"/>
        <c:tickLblPos val="nextTo"/>
        <c:crossAx val="44643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Entwicklung Umsatz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Umsatz Gesamt</c:v>
          </c:tx>
          <c:marker>
            <c:symbol val="none"/>
          </c:marker>
          <c:cat>
            <c:numRef>
              <c:f>'Segmente Linde AG'!$E$32:$R$32</c:f>
              <c:numCache>
                <c:formatCode>General</c:formatCode>
                <c:ptCount val="1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</c:numCache>
            </c:numRef>
          </c:cat>
          <c:val>
            <c:numRef>
              <c:f>'Linde AG'!$E$14:$R$14</c:f>
              <c:numCache>
                <c:formatCode>General</c:formatCode>
                <c:ptCount val="14"/>
                <c:pt idx="0">
                  <c:v>16655</c:v>
                </c:pt>
                <c:pt idx="1">
                  <c:v>15833</c:v>
                </c:pt>
                <c:pt idx="2">
                  <c:v>13787</c:v>
                </c:pt>
                <c:pt idx="3">
                  <c:v>12868</c:v>
                </c:pt>
                <c:pt idx="4">
                  <c:v>11211</c:v>
                </c:pt>
                <c:pt idx="5">
                  <c:v>12663</c:v>
                </c:pt>
                <c:pt idx="6">
                  <c:v>12306</c:v>
                </c:pt>
                <c:pt idx="7">
                  <c:v>8113</c:v>
                </c:pt>
                <c:pt idx="8">
                  <c:v>9511</c:v>
                </c:pt>
                <c:pt idx="9">
                  <c:v>9421</c:v>
                </c:pt>
                <c:pt idx="10">
                  <c:v>8992</c:v>
                </c:pt>
                <c:pt idx="11">
                  <c:v>8726</c:v>
                </c:pt>
                <c:pt idx="12">
                  <c:v>8833</c:v>
                </c:pt>
                <c:pt idx="13">
                  <c:v>8450</c:v>
                </c:pt>
              </c:numCache>
            </c:numRef>
          </c:val>
          <c:smooth val="0"/>
        </c:ser>
        <c:ser>
          <c:idx val="0"/>
          <c:order val="1"/>
          <c:tx>
            <c:v>Umsatz Gases Division</c:v>
          </c:tx>
          <c:marker>
            <c:symbol val="none"/>
          </c:marker>
          <c:cat>
            <c:numRef>
              <c:f>'Segmente Linde AG'!$E$32:$R$32</c:f>
              <c:numCache>
                <c:formatCode>General</c:formatCode>
                <c:ptCount val="1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</c:numCache>
            </c:numRef>
          </c:cat>
          <c:val>
            <c:numRef>
              <c:f>'Segmente Linde AG'!$E$34:$R$34</c:f>
              <c:numCache>
                <c:formatCode>General</c:formatCode>
                <c:ptCount val="14"/>
                <c:pt idx="0">
                  <c:v>13971</c:v>
                </c:pt>
                <c:pt idx="1">
                  <c:v>13241</c:v>
                </c:pt>
                <c:pt idx="2">
                  <c:v>11061</c:v>
                </c:pt>
                <c:pt idx="3">
                  <c:v>10228</c:v>
                </c:pt>
                <c:pt idx="4">
                  <c:v>8932</c:v>
                </c:pt>
                <c:pt idx="5">
                  <c:v>9515</c:v>
                </c:pt>
                <c:pt idx="6">
                  <c:v>9209</c:v>
                </c:pt>
                <c:pt idx="7">
                  <c:v>6195</c:v>
                </c:pt>
                <c:pt idx="8">
                  <c:v>4448</c:v>
                </c:pt>
                <c:pt idx="9">
                  <c:v>4003</c:v>
                </c:pt>
                <c:pt idx="10">
                  <c:v>3843</c:v>
                </c:pt>
                <c:pt idx="11">
                  <c:v>3880</c:v>
                </c:pt>
                <c:pt idx="12">
                  <c:v>3875</c:v>
                </c:pt>
                <c:pt idx="13">
                  <c:v>3784</c:v>
                </c:pt>
              </c:numCache>
            </c:numRef>
          </c:val>
          <c:smooth val="0"/>
        </c:ser>
        <c:ser>
          <c:idx val="2"/>
          <c:order val="2"/>
          <c:tx>
            <c:v>Umsatz Engineering Division</c:v>
          </c:tx>
          <c:marker>
            <c:symbol val="none"/>
          </c:marker>
          <c:cat>
            <c:numRef>
              <c:f>'Segmente Linde AG'!$E$32:$R$32</c:f>
              <c:numCache>
                <c:formatCode>General</c:formatCode>
                <c:ptCount val="1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</c:numCache>
            </c:numRef>
          </c:cat>
          <c:val>
            <c:numRef>
              <c:f>'Segmente Linde AG'!$E$38:$R$38</c:f>
              <c:numCache>
                <c:formatCode>General</c:formatCode>
                <c:ptCount val="14"/>
                <c:pt idx="0">
                  <c:v>2879</c:v>
                </c:pt>
                <c:pt idx="1">
                  <c:v>2561</c:v>
                </c:pt>
                <c:pt idx="2">
                  <c:v>2531</c:v>
                </c:pt>
                <c:pt idx="3">
                  <c:v>2461</c:v>
                </c:pt>
                <c:pt idx="4">
                  <c:v>2311</c:v>
                </c:pt>
                <c:pt idx="5">
                  <c:v>3016</c:v>
                </c:pt>
                <c:pt idx="6">
                  <c:v>2750</c:v>
                </c:pt>
                <c:pt idx="7">
                  <c:v>1863</c:v>
                </c:pt>
                <c:pt idx="8">
                  <c:v>1623</c:v>
                </c:pt>
                <c:pt idx="9">
                  <c:v>1581</c:v>
                </c:pt>
                <c:pt idx="10">
                  <c:v>1270</c:v>
                </c:pt>
                <c:pt idx="11">
                  <c:v>1036</c:v>
                </c:pt>
                <c:pt idx="12">
                  <c:v>1047</c:v>
                </c:pt>
                <c:pt idx="13">
                  <c:v>909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5888"/>
        <c:axId val="44095104"/>
      </c:lineChart>
      <c:catAx>
        <c:axId val="4464588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44095104"/>
        <c:crosses val="autoZero"/>
        <c:auto val="1"/>
        <c:lblAlgn val="ctr"/>
        <c:lblOffset val="100"/>
        <c:noMultiLvlLbl val="0"/>
      </c:catAx>
      <c:valAx>
        <c:axId val="44095104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4464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Umsatz Gesamt</c:v>
          </c:tx>
          <c:invertIfNegative val="0"/>
          <c:cat>
            <c:numRef>
              <c:f>'Segmente Linde AG'!$E$32:$R$32</c:f>
              <c:numCache>
                <c:formatCode>General</c:formatCode>
                <c:ptCount val="1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</c:numCache>
            </c:numRef>
          </c:cat>
          <c:val>
            <c:numRef>
              <c:f>'Linde AG'!$E$14:$R$14</c:f>
              <c:numCache>
                <c:formatCode>General</c:formatCode>
                <c:ptCount val="14"/>
                <c:pt idx="0">
                  <c:v>16655</c:v>
                </c:pt>
                <c:pt idx="1">
                  <c:v>15833</c:v>
                </c:pt>
                <c:pt idx="2">
                  <c:v>13787</c:v>
                </c:pt>
                <c:pt idx="3">
                  <c:v>12868</c:v>
                </c:pt>
                <c:pt idx="4">
                  <c:v>11211</c:v>
                </c:pt>
                <c:pt idx="5">
                  <c:v>12663</c:v>
                </c:pt>
                <c:pt idx="6">
                  <c:v>12306</c:v>
                </c:pt>
                <c:pt idx="7">
                  <c:v>8113</c:v>
                </c:pt>
                <c:pt idx="8">
                  <c:v>9511</c:v>
                </c:pt>
                <c:pt idx="9">
                  <c:v>9421</c:v>
                </c:pt>
                <c:pt idx="10">
                  <c:v>8992</c:v>
                </c:pt>
                <c:pt idx="11">
                  <c:v>8726</c:v>
                </c:pt>
                <c:pt idx="12">
                  <c:v>8833</c:v>
                </c:pt>
                <c:pt idx="13">
                  <c:v>8450</c:v>
                </c:pt>
              </c:numCache>
            </c:numRef>
          </c:val>
        </c:ser>
        <c:ser>
          <c:idx val="1"/>
          <c:order val="1"/>
          <c:tx>
            <c:v>Umsatz Gases Division</c:v>
          </c:tx>
          <c:invertIfNegative val="0"/>
          <c:cat>
            <c:numRef>
              <c:f>'Segmente Linde AG'!$E$32:$R$32</c:f>
              <c:numCache>
                <c:formatCode>General</c:formatCode>
                <c:ptCount val="14"/>
                <c:pt idx="0">
                  <c:v>2013</c:v>
                </c:pt>
                <c:pt idx="1">
                  <c:v>2012</c:v>
                </c:pt>
                <c:pt idx="2">
                  <c:v>2011</c:v>
                </c:pt>
                <c:pt idx="3">
                  <c:v>2010</c:v>
                </c:pt>
                <c:pt idx="4">
                  <c:v>2009</c:v>
                </c:pt>
                <c:pt idx="5">
                  <c:v>2008</c:v>
                </c:pt>
                <c:pt idx="6">
                  <c:v>2007</c:v>
                </c:pt>
                <c:pt idx="7">
                  <c:v>2006</c:v>
                </c:pt>
                <c:pt idx="8">
                  <c:v>2005</c:v>
                </c:pt>
                <c:pt idx="9">
                  <c:v>2004</c:v>
                </c:pt>
                <c:pt idx="10">
                  <c:v>2003</c:v>
                </c:pt>
                <c:pt idx="11">
                  <c:v>2002</c:v>
                </c:pt>
                <c:pt idx="12">
                  <c:v>2001</c:v>
                </c:pt>
                <c:pt idx="13">
                  <c:v>2000</c:v>
                </c:pt>
              </c:numCache>
            </c:numRef>
          </c:cat>
          <c:val>
            <c:numRef>
              <c:f>'Segmente Linde AG'!$E$34:$R$34</c:f>
              <c:numCache>
                <c:formatCode>General</c:formatCode>
                <c:ptCount val="14"/>
                <c:pt idx="0">
                  <c:v>13971</c:v>
                </c:pt>
                <c:pt idx="1">
                  <c:v>13241</c:v>
                </c:pt>
                <c:pt idx="2">
                  <c:v>11061</c:v>
                </c:pt>
                <c:pt idx="3">
                  <c:v>10228</c:v>
                </c:pt>
                <c:pt idx="4">
                  <c:v>8932</c:v>
                </c:pt>
                <c:pt idx="5">
                  <c:v>9515</c:v>
                </c:pt>
                <c:pt idx="6">
                  <c:v>9209</c:v>
                </c:pt>
                <c:pt idx="7">
                  <c:v>6195</c:v>
                </c:pt>
                <c:pt idx="8">
                  <c:v>4448</c:v>
                </c:pt>
                <c:pt idx="9">
                  <c:v>4003</c:v>
                </c:pt>
                <c:pt idx="10">
                  <c:v>3843</c:v>
                </c:pt>
                <c:pt idx="11">
                  <c:v>3880</c:v>
                </c:pt>
                <c:pt idx="12">
                  <c:v>3875</c:v>
                </c:pt>
                <c:pt idx="13">
                  <c:v>3784</c:v>
                </c:pt>
              </c:numCache>
            </c:numRef>
          </c:val>
        </c:ser>
        <c:ser>
          <c:idx val="2"/>
          <c:order val="2"/>
          <c:tx>
            <c:v>Umsatz Engineering Dvision</c:v>
          </c:tx>
          <c:invertIfNegative val="0"/>
          <c:val>
            <c:numRef>
              <c:f>'Segmente Linde AG'!$E$38:$R$38</c:f>
              <c:numCache>
                <c:formatCode>General</c:formatCode>
                <c:ptCount val="14"/>
                <c:pt idx="0">
                  <c:v>2879</c:v>
                </c:pt>
                <c:pt idx="1">
                  <c:v>2561</c:v>
                </c:pt>
                <c:pt idx="2">
                  <c:v>2531</c:v>
                </c:pt>
                <c:pt idx="3">
                  <c:v>2461</c:v>
                </c:pt>
                <c:pt idx="4">
                  <c:v>2311</c:v>
                </c:pt>
                <c:pt idx="5">
                  <c:v>3016</c:v>
                </c:pt>
                <c:pt idx="6">
                  <c:v>2750</c:v>
                </c:pt>
                <c:pt idx="7">
                  <c:v>1863</c:v>
                </c:pt>
                <c:pt idx="8">
                  <c:v>1623</c:v>
                </c:pt>
                <c:pt idx="9">
                  <c:v>1581</c:v>
                </c:pt>
                <c:pt idx="10">
                  <c:v>1270</c:v>
                </c:pt>
                <c:pt idx="11">
                  <c:v>1036</c:v>
                </c:pt>
                <c:pt idx="12">
                  <c:v>1047</c:v>
                </c:pt>
                <c:pt idx="13">
                  <c:v>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777984"/>
        <c:axId val="44466176"/>
      </c:barChart>
      <c:catAx>
        <c:axId val="447779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crossAx val="44466176"/>
        <c:crosses val="autoZero"/>
        <c:auto val="1"/>
        <c:lblAlgn val="ctr"/>
        <c:lblOffset val="100"/>
        <c:noMultiLvlLbl val="0"/>
      </c:catAx>
      <c:valAx>
        <c:axId val="44466176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44777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9525</xdr:rowOff>
    </xdr:from>
    <xdr:to>
      <xdr:col>10</xdr:col>
      <xdr:colOff>309562</xdr:colOff>
      <xdr:row>24</xdr:row>
      <xdr:rowOff>9525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371475</xdr:colOff>
      <xdr:row>26</xdr:row>
      <xdr:rowOff>161925</xdr:rowOff>
    </xdr:from>
    <xdr:to>
      <xdr:col>10</xdr:col>
      <xdr:colOff>309562</xdr:colOff>
      <xdr:row>49</xdr:row>
      <xdr:rowOff>161925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657225</xdr:colOff>
      <xdr:row>26</xdr:row>
      <xdr:rowOff>152400</xdr:rowOff>
    </xdr:from>
    <xdr:to>
      <xdr:col>20</xdr:col>
      <xdr:colOff>595312</xdr:colOff>
      <xdr:row>49</xdr:row>
      <xdr:rowOff>152400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361950</xdr:colOff>
      <xdr:row>50</xdr:row>
      <xdr:rowOff>180975</xdr:rowOff>
    </xdr:from>
    <xdr:to>
      <xdr:col>10</xdr:col>
      <xdr:colOff>300037</xdr:colOff>
      <xdr:row>73</xdr:row>
      <xdr:rowOff>180975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676275</xdr:colOff>
      <xdr:row>1</xdr:row>
      <xdr:rowOff>19050</xdr:rowOff>
    </xdr:from>
    <xdr:to>
      <xdr:col>20</xdr:col>
      <xdr:colOff>614362</xdr:colOff>
      <xdr:row>24</xdr:row>
      <xdr:rowOff>19050</xdr:rowOff>
    </xdr:to>
    <xdr:graphicFrame macro="">
      <xdr:nvGraphicFramePr>
        <xdr:cNvPr id="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52386</xdr:colOff>
      <xdr:row>21</xdr:row>
      <xdr:rowOff>33336</xdr:rowOff>
    </xdr:from>
    <xdr:to>
      <xdr:col>21</xdr:col>
      <xdr:colOff>466725</xdr:colOff>
      <xdr:row>46</xdr:row>
      <xdr:rowOff>95250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100011</xdr:colOff>
      <xdr:row>41</xdr:row>
      <xdr:rowOff>147636</xdr:rowOff>
    </xdr:from>
    <xdr:to>
      <xdr:col>16</xdr:col>
      <xdr:colOff>371474</xdr:colOff>
      <xdr:row>69</xdr:row>
      <xdr:rowOff>57149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workbookViewId="0">
      <selection activeCell="D32" sqref="D32"/>
    </sheetView>
  </sheetViews>
  <sheetFormatPr baseColWidth="10" defaultColWidth="9.140625" defaultRowHeight="15" x14ac:dyDescent="0.25"/>
  <cols>
    <col min="3" max="3" width="53.28515625" bestFit="1" customWidth="1"/>
    <col min="4" max="4" width="11" bestFit="1" customWidth="1"/>
  </cols>
  <sheetData>
    <row r="2" spans="2:18" x14ac:dyDescent="0.25">
      <c r="B2" t="s">
        <v>0</v>
      </c>
      <c r="C2" t="s">
        <v>2</v>
      </c>
    </row>
    <row r="3" spans="2:18" x14ac:dyDescent="0.25">
      <c r="B3" t="s">
        <v>1</v>
      </c>
      <c r="C3" t="s">
        <v>3</v>
      </c>
    </row>
    <row r="4" spans="2:18" x14ac:dyDescent="0.25">
      <c r="B4" t="s">
        <v>4</v>
      </c>
      <c r="C4" t="s">
        <v>5</v>
      </c>
    </row>
    <row r="6" spans="2:18" ht="15.75" thickBot="1" x14ac:dyDescent="0.3">
      <c r="R6" t="s">
        <v>21</v>
      </c>
    </row>
    <row r="7" spans="2:18" ht="19.5" thickBot="1" x14ac:dyDescent="0.3">
      <c r="C7" s="23"/>
      <c r="D7" s="24"/>
      <c r="E7" s="25">
        <v>2013</v>
      </c>
      <c r="F7" s="25">
        <v>2012</v>
      </c>
      <c r="G7" s="25">
        <v>2011</v>
      </c>
      <c r="H7" s="25">
        <v>2010</v>
      </c>
      <c r="I7" s="25">
        <v>2009</v>
      </c>
      <c r="J7" s="25">
        <v>2008</v>
      </c>
      <c r="K7" s="25">
        <v>2007</v>
      </c>
      <c r="L7" s="25">
        <v>2006</v>
      </c>
      <c r="M7" s="25">
        <v>2005</v>
      </c>
      <c r="N7" s="25">
        <v>2004</v>
      </c>
      <c r="O7" s="25">
        <v>2003</v>
      </c>
      <c r="P7" s="25">
        <v>2002</v>
      </c>
      <c r="Q7" s="25">
        <v>2001</v>
      </c>
      <c r="R7" s="26">
        <v>2000</v>
      </c>
    </row>
    <row r="8" spans="2:18" ht="15.75" thickBot="1" x14ac:dyDescent="0.3"/>
    <row r="9" spans="2:18" ht="15.75" x14ac:dyDescent="0.25">
      <c r="C9" s="17" t="s">
        <v>6</v>
      </c>
      <c r="D9" s="1" t="s">
        <v>7</v>
      </c>
      <c r="E9" s="3">
        <v>3</v>
      </c>
      <c r="F9" s="3">
        <v>2.7</v>
      </c>
      <c r="G9" s="3">
        <v>2.5</v>
      </c>
      <c r="H9" s="3">
        <v>2.2000000000000002</v>
      </c>
      <c r="I9" s="3">
        <v>1.8</v>
      </c>
      <c r="J9" s="3">
        <v>1.8</v>
      </c>
      <c r="K9" s="3">
        <v>1.7</v>
      </c>
      <c r="L9" s="3">
        <v>1.5</v>
      </c>
      <c r="M9" s="3">
        <v>1.4</v>
      </c>
      <c r="N9" s="3">
        <v>1.25</v>
      </c>
      <c r="O9" s="3">
        <v>1.1299999999999999</v>
      </c>
      <c r="P9" s="3">
        <v>1.1299999999999999</v>
      </c>
      <c r="Q9" s="3">
        <v>1.1299999999999999</v>
      </c>
      <c r="R9" s="4">
        <f>1.13+0.22</f>
        <v>1.3499999999999999</v>
      </c>
    </row>
    <row r="10" spans="2:18" ht="15.75" x14ac:dyDescent="0.25">
      <c r="C10" s="18" t="s">
        <v>68</v>
      </c>
      <c r="D10" s="2" t="s">
        <v>9</v>
      </c>
      <c r="E10" s="5">
        <v>185588</v>
      </c>
      <c r="F10" s="5">
        <v>185189</v>
      </c>
      <c r="G10" s="5">
        <v>171061</v>
      </c>
      <c r="H10" s="5">
        <v>170297</v>
      </c>
      <c r="I10" s="5">
        <v>168907</v>
      </c>
      <c r="J10" s="5">
        <v>168492</v>
      </c>
      <c r="K10" s="5">
        <v>168347</v>
      </c>
      <c r="L10" s="5">
        <v>160736</v>
      </c>
      <c r="M10" s="5">
        <v>119864</v>
      </c>
      <c r="N10" s="5">
        <v>119327</v>
      </c>
      <c r="O10" s="5">
        <v>119262</v>
      </c>
      <c r="P10" s="5">
        <v>119262</v>
      </c>
      <c r="Q10" s="5">
        <v>119262</v>
      </c>
      <c r="R10" s="6">
        <v>119262</v>
      </c>
    </row>
    <row r="11" spans="2:18" ht="15.75" x14ac:dyDescent="0.25">
      <c r="C11" s="18" t="s">
        <v>10</v>
      </c>
      <c r="D11" s="2" t="s">
        <v>11</v>
      </c>
      <c r="E11" s="5">
        <f>(E9*E10)/1000</f>
        <v>556.76400000000001</v>
      </c>
      <c r="F11" s="5">
        <f t="shared" ref="F11:R11" si="0">(F9*F10)/1000</f>
        <v>500.01030000000003</v>
      </c>
      <c r="G11" s="5">
        <f t="shared" si="0"/>
        <v>427.65249999999997</v>
      </c>
      <c r="H11" s="5">
        <f t="shared" si="0"/>
        <v>374.65340000000003</v>
      </c>
      <c r="I11" s="5">
        <f t="shared" si="0"/>
        <v>304.03260000000006</v>
      </c>
      <c r="J11" s="5">
        <f t="shared" si="0"/>
        <v>303.28560000000004</v>
      </c>
      <c r="K11" s="5">
        <f t="shared" si="0"/>
        <v>286.18989999999997</v>
      </c>
      <c r="L11" s="5">
        <f t="shared" si="0"/>
        <v>241.10400000000001</v>
      </c>
      <c r="M11" s="5">
        <f t="shared" si="0"/>
        <v>167.80959999999999</v>
      </c>
      <c r="N11" s="5">
        <f t="shared" si="0"/>
        <v>149.15875</v>
      </c>
      <c r="O11" s="5">
        <f t="shared" si="0"/>
        <v>134.76606000000001</v>
      </c>
      <c r="P11" s="5">
        <f t="shared" si="0"/>
        <v>134.76606000000001</v>
      </c>
      <c r="Q11" s="5">
        <f t="shared" si="0"/>
        <v>134.76606000000001</v>
      </c>
      <c r="R11" s="6">
        <f t="shared" si="0"/>
        <v>161.00369999999998</v>
      </c>
    </row>
    <row r="12" spans="2:18" ht="16.5" thickBot="1" x14ac:dyDescent="0.3">
      <c r="C12" s="19" t="s">
        <v>19</v>
      </c>
      <c r="D12" s="22" t="s">
        <v>17</v>
      </c>
      <c r="E12" s="7">
        <f>E11/E15</f>
        <v>0.422751708428246</v>
      </c>
      <c r="F12" s="7">
        <f t="shared" ref="F12:R12" si="1">F11/F15</f>
        <v>0.40585251623376628</v>
      </c>
      <c r="G12" s="7">
        <f t="shared" si="1"/>
        <v>0.3642695911413969</v>
      </c>
      <c r="H12" s="7">
        <f t="shared" si="1"/>
        <v>0.37278945273631842</v>
      </c>
      <c r="I12" s="7">
        <f t="shared" si="1"/>
        <v>0.51443756345177671</v>
      </c>
      <c r="J12" s="7">
        <f t="shared" si="1"/>
        <v>0.42299246861924694</v>
      </c>
      <c r="K12" s="7">
        <f t="shared" si="1"/>
        <v>0.30061964285714282</v>
      </c>
      <c r="L12" s="7">
        <f t="shared" si="1"/>
        <v>0.13117736670293798</v>
      </c>
      <c r="M12" s="7">
        <f t="shared" si="1"/>
        <v>0.32647782101167311</v>
      </c>
      <c r="N12" s="7">
        <f t="shared" si="1"/>
        <v>0.56074718045112781</v>
      </c>
      <c r="O12" s="7">
        <f t="shared" si="1"/>
        <v>1.2478338888888889</v>
      </c>
      <c r="P12" s="7">
        <f t="shared" si="1"/>
        <v>0.56152525000000009</v>
      </c>
      <c r="Q12" s="7">
        <f t="shared" si="1"/>
        <v>0.55919526970954359</v>
      </c>
      <c r="R12" s="8">
        <f t="shared" si="1"/>
        <v>0.58975714285714276</v>
      </c>
    </row>
    <row r="13" spans="2:18" ht="16.5" thickBot="1" x14ac:dyDescent="0.3">
      <c r="C13" s="2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15.75" x14ac:dyDescent="0.25">
      <c r="C14" s="17" t="s">
        <v>12</v>
      </c>
      <c r="D14" s="1" t="s">
        <v>11</v>
      </c>
      <c r="E14" s="3">
        <v>16655</v>
      </c>
      <c r="F14" s="3">
        <v>15833</v>
      </c>
      <c r="G14" s="3">
        <v>13787</v>
      </c>
      <c r="H14" s="3">
        <v>12868</v>
      </c>
      <c r="I14" s="3">
        <v>11211</v>
      </c>
      <c r="J14" s="3">
        <v>12663</v>
      </c>
      <c r="K14" s="3">
        <v>12306</v>
      </c>
      <c r="L14" s="3">
        <v>8113</v>
      </c>
      <c r="M14" s="3">
        <v>9511</v>
      </c>
      <c r="N14" s="3">
        <v>9421</v>
      </c>
      <c r="O14" s="3">
        <v>8992</v>
      </c>
      <c r="P14" s="3">
        <v>8726</v>
      </c>
      <c r="Q14" s="3">
        <v>8833</v>
      </c>
      <c r="R14" s="4">
        <v>8450</v>
      </c>
    </row>
    <row r="15" spans="2:18" ht="15.75" x14ac:dyDescent="0.25">
      <c r="C15" s="18" t="s">
        <v>13</v>
      </c>
      <c r="D15" s="2" t="s">
        <v>11</v>
      </c>
      <c r="E15" s="5">
        <v>1317</v>
      </c>
      <c r="F15" s="5">
        <v>1232</v>
      </c>
      <c r="G15" s="5">
        <v>1174</v>
      </c>
      <c r="H15" s="5">
        <v>1005</v>
      </c>
      <c r="I15" s="5">
        <v>591</v>
      </c>
      <c r="J15" s="5">
        <v>717</v>
      </c>
      <c r="K15" s="5">
        <v>952</v>
      </c>
      <c r="L15" s="5">
        <v>1838</v>
      </c>
      <c r="M15" s="5">
        <v>514</v>
      </c>
      <c r="N15" s="5">
        <v>266</v>
      </c>
      <c r="O15" s="5">
        <v>108</v>
      </c>
      <c r="P15" s="5">
        <v>240</v>
      </c>
      <c r="Q15" s="5">
        <v>241</v>
      </c>
      <c r="R15" s="6">
        <v>273</v>
      </c>
    </row>
    <row r="16" spans="2:18" ht="15.75" x14ac:dyDescent="0.25">
      <c r="C16" s="18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3:18" ht="15.75" x14ac:dyDescent="0.25">
      <c r="C17" s="18"/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3:18" ht="15.75" x14ac:dyDescent="0.25">
      <c r="C18" s="18" t="s">
        <v>14</v>
      </c>
      <c r="D18" s="2" t="s">
        <v>11</v>
      </c>
      <c r="E18" s="5">
        <v>32749</v>
      </c>
      <c r="F18" s="5">
        <v>34297</v>
      </c>
      <c r="G18" s="5">
        <v>28915</v>
      </c>
      <c r="H18" s="5">
        <v>26888</v>
      </c>
      <c r="I18" s="5">
        <v>24381</v>
      </c>
      <c r="J18" s="5">
        <v>23824</v>
      </c>
      <c r="K18" s="5">
        <v>24955</v>
      </c>
      <c r="L18" s="5">
        <v>27918</v>
      </c>
      <c r="M18" s="5">
        <v>12618</v>
      </c>
      <c r="N18" s="5">
        <v>11591</v>
      </c>
      <c r="O18" s="5">
        <v>11915</v>
      </c>
      <c r="P18" s="5">
        <v>12206</v>
      </c>
      <c r="Q18" s="5">
        <v>12868</v>
      </c>
      <c r="R18" s="6">
        <v>11675</v>
      </c>
    </row>
    <row r="19" spans="3:18" ht="15.75" x14ac:dyDescent="0.25">
      <c r="C19" s="18" t="s">
        <v>15</v>
      </c>
      <c r="D19" s="2" t="s">
        <v>11</v>
      </c>
      <c r="E19" s="5">
        <v>13586</v>
      </c>
      <c r="F19" s="5">
        <v>13658</v>
      </c>
      <c r="G19" s="5">
        <v>12144</v>
      </c>
      <c r="H19" s="5">
        <v>11362</v>
      </c>
      <c r="I19" s="5">
        <v>9187</v>
      </c>
      <c r="J19" s="5">
        <v>8249</v>
      </c>
      <c r="K19" s="5">
        <v>9210</v>
      </c>
      <c r="L19" s="5">
        <v>8225</v>
      </c>
      <c r="M19" s="5">
        <v>4473</v>
      </c>
      <c r="N19" s="5">
        <v>4081</v>
      </c>
      <c r="O19" s="5">
        <v>3886</v>
      </c>
      <c r="P19" s="5">
        <v>4119</v>
      </c>
      <c r="Q19" s="5">
        <v>4356</v>
      </c>
      <c r="R19" s="6">
        <v>4096</v>
      </c>
    </row>
    <row r="20" spans="3:18" ht="15.75" x14ac:dyDescent="0.25">
      <c r="C20" s="18" t="s">
        <v>16</v>
      </c>
      <c r="D20" s="2" t="s">
        <v>17</v>
      </c>
      <c r="E20" s="10">
        <f>E19/E18</f>
        <v>0.41485236190418029</v>
      </c>
      <c r="F20" s="10">
        <f t="shared" ref="F20:I20" si="2">F19/F18</f>
        <v>0.39822725019681021</v>
      </c>
      <c r="G20" s="10">
        <f t="shared" si="2"/>
        <v>0.41998962476223411</v>
      </c>
      <c r="H20" s="10">
        <f t="shared" si="2"/>
        <v>0.42256768818803925</v>
      </c>
      <c r="I20" s="10">
        <f t="shared" si="2"/>
        <v>0.37680981091833804</v>
      </c>
      <c r="J20" s="10">
        <f t="shared" ref="J20" si="3">J19/J18</f>
        <v>0.34624748153122903</v>
      </c>
      <c r="K20" s="10">
        <f t="shared" ref="K20" si="4">K19/K18</f>
        <v>0.36906431576838311</v>
      </c>
      <c r="L20" s="10">
        <f t="shared" ref="L20:R20" si="5">L19/L18</f>
        <v>0.2946127946127946</v>
      </c>
      <c r="M20" s="10">
        <f t="shared" si="5"/>
        <v>0.3544935805991441</v>
      </c>
      <c r="N20" s="10">
        <f t="shared" si="5"/>
        <v>0.35208351307048574</v>
      </c>
      <c r="O20" s="10">
        <f t="shared" si="5"/>
        <v>0.32614351657574486</v>
      </c>
      <c r="P20" s="10">
        <f t="shared" si="5"/>
        <v>0.33745698836637716</v>
      </c>
      <c r="Q20" s="10">
        <f t="shared" si="5"/>
        <v>0.33851414361206095</v>
      </c>
      <c r="R20" s="11">
        <f t="shared" si="5"/>
        <v>0.35083511777301929</v>
      </c>
    </row>
    <row r="21" spans="3:18" ht="15.75" x14ac:dyDescent="0.25">
      <c r="C21" s="18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3:18" ht="15.75" x14ac:dyDescent="0.25">
      <c r="C22" s="18" t="s">
        <v>61</v>
      </c>
      <c r="D22" s="2" t="s">
        <v>11</v>
      </c>
      <c r="E22" s="5">
        <v>9577</v>
      </c>
      <c r="F22" s="5">
        <v>10581</v>
      </c>
      <c r="G22" s="5">
        <v>7768</v>
      </c>
      <c r="H22" s="5">
        <v>6673</v>
      </c>
      <c r="I22" s="5">
        <v>6967</v>
      </c>
      <c r="J22" s="5">
        <v>7445</v>
      </c>
      <c r="K22" s="5">
        <v>7330</v>
      </c>
      <c r="L22" s="5">
        <v>10596</v>
      </c>
      <c r="M22" s="5">
        <v>2416</v>
      </c>
      <c r="N22" s="5">
        <v>2535</v>
      </c>
      <c r="O22" s="5">
        <v>2991</v>
      </c>
      <c r="P22" s="5">
        <v>3294</v>
      </c>
      <c r="Q22" s="5">
        <v>3795</v>
      </c>
      <c r="R22" s="6">
        <v>4180</v>
      </c>
    </row>
    <row r="23" spans="3:18" ht="15.75" x14ac:dyDescent="0.25">
      <c r="C23" s="18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</row>
    <row r="24" spans="3:18" ht="15.75" x14ac:dyDescent="0.25">
      <c r="C24" s="18" t="s">
        <v>38</v>
      </c>
      <c r="D24" s="2" t="s">
        <v>11</v>
      </c>
      <c r="E24" s="5">
        <v>13471</v>
      </c>
      <c r="F24" s="5">
        <v>14469</v>
      </c>
      <c r="G24" s="5">
        <v>11168</v>
      </c>
      <c r="H24" s="5">
        <v>11305</v>
      </c>
      <c r="I24" s="5">
        <v>10615</v>
      </c>
      <c r="J24" s="5">
        <v>10070</v>
      </c>
      <c r="K24" s="5">
        <v>11123</v>
      </c>
      <c r="L24" s="5">
        <v>11354</v>
      </c>
      <c r="M24" s="5">
        <v>3136</v>
      </c>
      <c r="N24" s="5">
        <v>3065</v>
      </c>
      <c r="O24" s="5">
        <v>3144</v>
      </c>
      <c r="P24" s="5">
        <v>3246</v>
      </c>
      <c r="Q24" s="5">
        <v>3327</v>
      </c>
      <c r="R24" s="6">
        <v>3387</v>
      </c>
    </row>
    <row r="25" spans="3:18" ht="15.75" x14ac:dyDescent="0.25">
      <c r="C25" s="18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3:18" ht="16.5" thickBot="1" x14ac:dyDescent="0.3">
      <c r="C26" s="18"/>
      <c r="D26" s="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3:18" ht="15.75" x14ac:dyDescent="0.25">
      <c r="C27" s="17" t="s">
        <v>18</v>
      </c>
      <c r="D27" s="1" t="s">
        <v>7</v>
      </c>
      <c r="E27" s="3">
        <f t="shared" ref="E27:R27" si="6">E15/E10*1000</f>
        <v>7.0963639890510164</v>
      </c>
      <c r="F27" s="3">
        <f t="shared" si="6"/>
        <v>6.6526629551431249</v>
      </c>
      <c r="G27" s="3">
        <f t="shared" si="6"/>
        <v>6.8630488539176087</v>
      </c>
      <c r="H27" s="3">
        <f t="shared" si="6"/>
        <v>5.9014545176955551</v>
      </c>
      <c r="I27" s="3">
        <f t="shared" si="6"/>
        <v>3.498966887103554</v>
      </c>
      <c r="J27" s="3">
        <f t="shared" si="6"/>
        <v>4.2553949148921015</v>
      </c>
      <c r="K27" s="3">
        <f t="shared" si="6"/>
        <v>5.6549864268445535</v>
      </c>
      <c r="L27" s="3">
        <f t="shared" si="6"/>
        <v>11.434899462472627</v>
      </c>
      <c r="M27" s="3">
        <f t="shared" si="6"/>
        <v>4.2881932857238203</v>
      </c>
      <c r="N27" s="3">
        <f t="shared" si="6"/>
        <v>2.2291685871596538</v>
      </c>
      <c r="O27" s="3">
        <f t="shared" si="6"/>
        <v>0.90556925089299189</v>
      </c>
      <c r="P27" s="3">
        <f t="shared" si="6"/>
        <v>2.0123761130955375</v>
      </c>
      <c r="Q27" s="3">
        <f t="shared" si="6"/>
        <v>2.0207610135667688</v>
      </c>
      <c r="R27" s="4">
        <f t="shared" si="6"/>
        <v>2.2890778286461737</v>
      </c>
    </row>
    <row r="28" spans="3:18" ht="16.5" thickBot="1" x14ac:dyDescent="0.3">
      <c r="C28" s="19" t="s">
        <v>20</v>
      </c>
      <c r="D28" s="22" t="s">
        <v>7</v>
      </c>
      <c r="E28" s="12">
        <f t="shared" ref="E28:R28" si="7">E19/E10*1000</f>
        <v>73.205164126990965</v>
      </c>
      <c r="F28" s="12">
        <f t="shared" si="7"/>
        <v>73.751680715377262</v>
      </c>
      <c r="G28" s="12">
        <f t="shared" si="7"/>
        <v>70.992219149893899</v>
      </c>
      <c r="H28" s="12">
        <f t="shared" si="7"/>
        <v>66.718732567220798</v>
      </c>
      <c r="I28" s="12">
        <f t="shared" si="7"/>
        <v>54.390877820339</v>
      </c>
      <c r="J28" s="12">
        <f t="shared" si="7"/>
        <v>48.95781402084372</v>
      </c>
      <c r="K28" s="12">
        <f t="shared" si="7"/>
        <v>54.708429612645311</v>
      </c>
      <c r="L28" s="12">
        <f t="shared" si="7"/>
        <v>51.170864025482778</v>
      </c>
      <c r="M28" s="12">
        <f t="shared" si="7"/>
        <v>37.317292931989591</v>
      </c>
      <c r="N28" s="12">
        <f t="shared" si="7"/>
        <v>34.200139113528373</v>
      </c>
      <c r="O28" s="12">
        <f t="shared" si="7"/>
        <v>32.583723231205248</v>
      </c>
      <c r="P28" s="12">
        <f t="shared" si="7"/>
        <v>34.53740504100216</v>
      </c>
      <c r="Q28" s="12">
        <f t="shared" si="7"/>
        <v>36.524626452684004</v>
      </c>
      <c r="R28" s="13">
        <f t="shared" si="7"/>
        <v>34.344552330163843</v>
      </c>
    </row>
    <row r="29" spans="3:18" ht="16.5" thickBot="1" x14ac:dyDescent="0.3">
      <c r="C29" s="20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15.75" x14ac:dyDescent="0.25">
      <c r="C30" s="17" t="s">
        <v>40</v>
      </c>
      <c r="D30" s="1" t="s">
        <v>17</v>
      </c>
      <c r="E30" s="14">
        <f>E15/E14</f>
        <v>7.9075352746922845E-2</v>
      </c>
      <c r="F30" s="14">
        <f t="shared" ref="F30:R30" si="8">F15/F14</f>
        <v>7.7812164466620357E-2</v>
      </c>
      <c r="G30" s="14">
        <f t="shared" si="8"/>
        <v>8.5152680060926966E-2</v>
      </c>
      <c r="H30" s="14">
        <f t="shared" si="8"/>
        <v>7.8100714951818459E-2</v>
      </c>
      <c r="I30" s="14">
        <f t="shared" si="8"/>
        <v>5.2716082419052714E-2</v>
      </c>
      <c r="J30" s="14">
        <f t="shared" si="8"/>
        <v>5.6621653636579013E-2</v>
      </c>
      <c r="K30" s="14">
        <f t="shared" si="8"/>
        <v>7.7360637087599549E-2</v>
      </c>
      <c r="L30" s="14">
        <f t="shared" si="8"/>
        <v>0.22654998151115494</v>
      </c>
      <c r="M30" s="14">
        <f t="shared" si="8"/>
        <v>5.4042687414572597E-2</v>
      </c>
      <c r="N30" s="14">
        <f t="shared" si="8"/>
        <v>2.8234794607791106E-2</v>
      </c>
      <c r="O30" s="14">
        <f t="shared" si="8"/>
        <v>1.2010676156583629E-2</v>
      </c>
      <c r="P30" s="14">
        <f t="shared" si="8"/>
        <v>2.7504011001604399E-2</v>
      </c>
      <c r="Q30" s="14">
        <f t="shared" si="8"/>
        <v>2.7284048454658667E-2</v>
      </c>
      <c r="R30" s="27">
        <f t="shared" si="8"/>
        <v>3.2307692307692308E-2</v>
      </c>
    </row>
    <row r="31" spans="3:18" ht="16.5" thickBot="1" x14ac:dyDescent="0.3">
      <c r="C31" s="19" t="s">
        <v>39</v>
      </c>
      <c r="D31" s="22" t="s">
        <v>17</v>
      </c>
      <c r="E31" s="16">
        <f>E15/E19</f>
        <v>9.6938024436920359E-2</v>
      </c>
      <c r="F31" s="16">
        <f t="shared" ref="F31:R31" si="9">F15/F19</f>
        <v>9.0203543710645775E-2</v>
      </c>
      <c r="G31" s="16">
        <f t="shared" si="9"/>
        <v>9.6673254281949936E-2</v>
      </c>
      <c r="H31" s="16">
        <f t="shared" si="9"/>
        <v>8.8452737194155959E-2</v>
      </c>
      <c r="I31" s="16">
        <f t="shared" si="9"/>
        <v>6.4330031566343746E-2</v>
      </c>
      <c r="J31" s="16">
        <f t="shared" si="9"/>
        <v>8.691962662140866E-2</v>
      </c>
      <c r="K31" s="16">
        <f t="shared" si="9"/>
        <v>0.10336590662323561</v>
      </c>
      <c r="L31" s="16">
        <f t="shared" si="9"/>
        <v>0.22346504559270516</v>
      </c>
      <c r="M31" s="16">
        <f t="shared" si="9"/>
        <v>0.11491169237648111</v>
      </c>
      <c r="N31" s="16">
        <f t="shared" si="9"/>
        <v>6.5180102915951971E-2</v>
      </c>
      <c r="O31" s="16">
        <f t="shared" si="9"/>
        <v>2.7792074112197633E-2</v>
      </c>
      <c r="P31" s="16">
        <f t="shared" si="9"/>
        <v>5.8266569555717407E-2</v>
      </c>
      <c r="Q31" s="16">
        <f t="shared" si="9"/>
        <v>5.5325987144168962E-2</v>
      </c>
      <c r="R31" s="28">
        <f t="shared" si="9"/>
        <v>6.6650390625E-2</v>
      </c>
    </row>
    <row r="32" spans="3:18" ht="16.5" thickBot="1" x14ac:dyDescent="0.3">
      <c r="C32" s="20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2:18" ht="15.75" x14ac:dyDescent="0.25">
      <c r="C33" s="17" t="s">
        <v>23</v>
      </c>
      <c r="D33" s="1" t="s">
        <v>17</v>
      </c>
      <c r="E33" s="14">
        <f t="shared" ref="E33:Q33" si="10">(E14-F14)/F14</f>
        <v>5.1916882460683385E-2</v>
      </c>
      <c r="F33" s="14">
        <f t="shared" si="10"/>
        <v>0.14840066729527815</v>
      </c>
      <c r="G33" s="14">
        <f t="shared" si="10"/>
        <v>7.1417469692259872E-2</v>
      </c>
      <c r="H33" s="14">
        <f t="shared" si="10"/>
        <v>0.1478012666131478</v>
      </c>
      <c r="I33" s="14">
        <f t="shared" si="10"/>
        <v>-0.11466477138118929</v>
      </c>
      <c r="J33" s="14">
        <f t="shared" si="10"/>
        <v>2.9010238907849831E-2</v>
      </c>
      <c r="K33" s="14">
        <f t="shared" si="10"/>
        <v>0.51682484900776526</v>
      </c>
      <c r="L33" s="14">
        <f t="shared" si="10"/>
        <v>-0.1469876984544212</v>
      </c>
      <c r="M33" s="14">
        <f t="shared" si="10"/>
        <v>9.5531259951172915E-3</v>
      </c>
      <c r="N33" s="14">
        <f t="shared" si="10"/>
        <v>4.7709074733096088E-2</v>
      </c>
      <c r="O33" s="14">
        <f t="shared" si="10"/>
        <v>3.0483612193444878E-2</v>
      </c>
      <c r="P33" s="14">
        <f t="shared" si="10"/>
        <v>-1.2113664666591192E-2</v>
      </c>
      <c r="Q33" s="14">
        <f t="shared" si="10"/>
        <v>4.532544378698225E-2</v>
      </c>
      <c r="R33" s="4"/>
    </row>
    <row r="34" spans="2:18" ht="15.75" x14ac:dyDescent="0.25">
      <c r="C34" s="18" t="s">
        <v>24</v>
      </c>
      <c r="D34" s="2" t="s">
        <v>17</v>
      </c>
      <c r="E34" s="15">
        <f t="shared" ref="E34:Q34" si="11">(E15-F15)/F15</f>
        <v>6.8993506493506496E-2</v>
      </c>
      <c r="F34" s="15">
        <f t="shared" si="11"/>
        <v>4.9403747870528106E-2</v>
      </c>
      <c r="G34" s="15">
        <f t="shared" si="11"/>
        <v>0.16815920398009951</v>
      </c>
      <c r="H34" s="15">
        <f t="shared" si="11"/>
        <v>0.70050761421319796</v>
      </c>
      <c r="I34" s="15">
        <f t="shared" si="11"/>
        <v>-0.17573221757322174</v>
      </c>
      <c r="J34" s="15">
        <f t="shared" si="11"/>
        <v>-0.24684873949579833</v>
      </c>
      <c r="K34" s="15">
        <f t="shared" si="11"/>
        <v>-0.48204570184983681</v>
      </c>
      <c r="L34" s="15">
        <f t="shared" si="11"/>
        <v>2.5758754863813231</v>
      </c>
      <c r="M34" s="15">
        <f t="shared" si="11"/>
        <v>0.93233082706766912</v>
      </c>
      <c r="N34" s="15">
        <f t="shared" si="11"/>
        <v>1.462962962962963</v>
      </c>
      <c r="O34" s="15">
        <f t="shared" si="11"/>
        <v>-0.55000000000000004</v>
      </c>
      <c r="P34" s="15">
        <f t="shared" si="11"/>
        <v>-4.1493775933609959E-3</v>
      </c>
      <c r="Q34" s="15">
        <f t="shared" si="11"/>
        <v>-0.11721611721611722</v>
      </c>
      <c r="R34" s="6"/>
    </row>
    <row r="35" spans="2:18" ht="15.75" x14ac:dyDescent="0.25">
      <c r="C35" s="18" t="s">
        <v>22</v>
      </c>
      <c r="D35" s="2" t="s">
        <v>17</v>
      </c>
      <c r="E35" s="15">
        <f t="shared" ref="E35:P35" si="12">(E18-F18)/F18</f>
        <v>-4.5135143015424088E-2</v>
      </c>
      <c r="F35" s="15">
        <f t="shared" si="12"/>
        <v>0.18613176551962649</v>
      </c>
      <c r="G35" s="15">
        <f t="shared" si="12"/>
        <v>7.5386789645938715E-2</v>
      </c>
      <c r="H35" s="15">
        <f t="shared" si="12"/>
        <v>0.10282597104302531</v>
      </c>
      <c r="I35" s="15">
        <f t="shared" si="12"/>
        <v>2.3379785090664875E-2</v>
      </c>
      <c r="J35" s="15">
        <f t="shared" si="12"/>
        <v>-4.5321578841915448E-2</v>
      </c>
      <c r="K35" s="15">
        <f t="shared" si="12"/>
        <v>-0.10613224443011678</v>
      </c>
      <c r="L35" s="15">
        <f t="shared" si="12"/>
        <v>1.2125534950071326</v>
      </c>
      <c r="M35" s="15">
        <f t="shared" si="12"/>
        <v>8.8603226641359681E-2</v>
      </c>
      <c r="N35" s="15">
        <f t="shared" si="12"/>
        <v>-2.7192614351657575E-2</v>
      </c>
      <c r="O35" s="15">
        <f t="shared" si="12"/>
        <v>-2.384073406521383E-2</v>
      </c>
      <c r="P35" s="15">
        <f t="shared" si="12"/>
        <v>-5.1445446067765001E-2</v>
      </c>
      <c r="Q35" s="15">
        <f>(Q18-R18)/R18</f>
        <v>0.10218415417558886</v>
      </c>
      <c r="R35" s="6"/>
    </row>
    <row r="36" spans="2:18" ht="15.75" x14ac:dyDescent="0.25">
      <c r="C36" s="21" t="s">
        <v>67</v>
      </c>
      <c r="D36" s="2" t="s">
        <v>17</v>
      </c>
      <c r="E36" s="15">
        <f t="shared" ref="E36:P36" si="13">(E19-F19)/F19</f>
        <v>-5.2716356714013765E-3</v>
      </c>
      <c r="F36" s="15">
        <f t="shared" si="13"/>
        <v>0.12467061923583662</v>
      </c>
      <c r="G36" s="15">
        <f t="shared" si="13"/>
        <v>6.8825910931174086E-2</v>
      </c>
      <c r="H36" s="15">
        <f t="shared" si="13"/>
        <v>0.2367475780994884</v>
      </c>
      <c r="I36" s="15">
        <f t="shared" si="13"/>
        <v>0.11371075281852346</v>
      </c>
      <c r="J36" s="15">
        <f t="shared" si="13"/>
        <v>-0.10434310532030401</v>
      </c>
      <c r="K36" s="15">
        <f t="shared" si="13"/>
        <v>0.11975683890577507</v>
      </c>
      <c r="L36" s="15">
        <f t="shared" si="13"/>
        <v>0.83881064162754304</v>
      </c>
      <c r="M36" s="15">
        <f t="shared" si="13"/>
        <v>9.6054888507718691E-2</v>
      </c>
      <c r="N36" s="15">
        <f t="shared" si="13"/>
        <v>5.0180133813690173E-2</v>
      </c>
      <c r="O36" s="15">
        <f t="shared" si="13"/>
        <v>-5.6567127943675646E-2</v>
      </c>
      <c r="P36" s="15">
        <f t="shared" si="13"/>
        <v>-5.4407713498622591E-2</v>
      </c>
      <c r="Q36" s="15">
        <f>(Q19-R19)/R19</f>
        <v>6.34765625E-2</v>
      </c>
      <c r="R36" s="6"/>
    </row>
    <row r="37" spans="2:18" ht="15.75" x14ac:dyDescent="0.25">
      <c r="C37" s="18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</row>
    <row r="38" spans="2:18" ht="16.5" thickBot="1" x14ac:dyDescent="0.3">
      <c r="C38" s="19" t="s">
        <v>25</v>
      </c>
      <c r="D38" s="22" t="s">
        <v>17</v>
      </c>
      <c r="E38" s="16">
        <f t="shared" ref="E38:Q38" si="14">(E9-F9)/F9</f>
        <v>0.11111111111111104</v>
      </c>
      <c r="F38" s="16">
        <f t="shared" si="14"/>
        <v>8.0000000000000071E-2</v>
      </c>
      <c r="G38" s="16">
        <f t="shared" si="14"/>
        <v>0.13636363636363627</v>
      </c>
      <c r="H38" s="16">
        <f t="shared" si="14"/>
        <v>0.22222222222222229</v>
      </c>
      <c r="I38" s="16">
        <f t="shared" si="14"/>
        <v>0</v>
      </c>
      <c r="J38" s="16">
        <f t="shared" si="14"/>
        <v>5.8823529411764761E-2</v>
      </c>
      <c r="K38" s="16">
        <f t="shared" si="14"/>
        <v>0.1333333333333333</v>
      </c>
      <c r="L38" s="16">
        <f t="shared" si="14"/>
        <v>7.1428571428571494E-2</v>
      </c>
      <c r="M38" s="16">
        <f t="shared" si="14"/>
        <v>0.11999999999999993</v>
      </c>
      <c r="N38" s="16">
        <f t="shared" si="14"/>
        <v>0.10619469026548684</v>
      </c>
      <c r="O38" s="16">
        <f t="shared" si="14"/>
        <v>0</v>
      </c>
      <c r="P38" s="16">
        <f t="shared" si="14"/>
        <v>0</v>
      </c>
      <c r="Q38" s="16">
        <f t="shared" si="14"/>
        <v>-0.16296296296296295</v>
      </c>
      <c r="R38" s="13"/>
    </row>
    <row r="39" spans="2:18" ht="15.75" x14ac:dyDescent="0.25">
      <c r="C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2:18" ht="16.5" thickBot="1" x14ac:dyDescent="0.3">
      <c r="B40" t="s">
        <v>26</v>
      </c>
      <c r="C40" s="2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2:18" ht="15.75" x14ac:dyDescent="0.25">
      <c r="C41" s="17" t="s">
        <v>27</v>
      </c>
      <c r="D41" s="1" t="s">
        <v>11</v>
      </c>
      <c r="E41" s="3">
        <v>3144</v>
      </c>
      <c r="F41" s="3">
        <v>2664</v>
      </c>
      <c r="G41" s="3">
        <v>2426</v>
      </c>
      <c r="H41" s="3">
        <v>2422</v>
      </c>
      <c r="I41" s="3">
        <v>2142</v>
      </c>
      <c r="J41" s="3">
        <v>1876</v>
      </c>
      <c r="K41" s="3">
        <v>1742</v>
      </c>
      <c r="L41" s="3">
        <v>1227</v>
      </c>
      <c r="M41" s="3">
        <v>1501</v>
      </c>
      <c r="N41" s="3">
        <v>1249</v>
      </c>
      <c r="O41" s="3">
        <v>1281</v>
      </c>
      <c r="P41" s="3">
        <v>1274</v>
      </c>
      <c r="Q41" s="3">
        <v>1115</v>
      </c>
      <c r="R41" s="4">
        <v>704</v>
      </c>
    </row>
    <row r="42" spans="2:18" ht="15.75" x14ac:dyDescent="0.25">
      <c r="C42" s="18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2:18" ht="15.75" x14ac:dyDescent="0.25">
      <c r="C43" s="18" t="s">
        <v>28</v>
      </c>
      <c r="D43" s="2" t="s">
        <v>11</v>
      </c>
      <c r="E43" s="5">
        <v>-1524</v>
      </c>
      <c r="F43" s="5">
        <v>-3885</v>
      </c>
      <c r="G43" s="5">
        <v>-2937</v>
      </c>
      <c r="H43" s="5">
        <v>-1065</v>
      </c>
      <c r="I43" s="5">
        <v>-990</v>
      </c>
      <c r="J43" s="5">
        <v>-1272</v>
      </c>
      <c r="K43" s="5">
        <v>2086</v>
      </c>
      <c r="L43" s="5">
        <v>-10278</v>
      </c>
      <c r="M43" s="5">
        <v>-814</v>
      </c>
      <c r="N43" s="5">
        <v>-744</v>
      </c>
      <c r="O43" s="5">
        <v>-655</v>
      </c>
      <c r="P43" s="5">
        <v>-388</v>
      </c>
      <c r="Q43" s="5">
        <v>-715</v>
      </c>
      <c r="R43" s="6">
        <f>-694+138.4</f>
        <v>-555.6</v>
      </c>
    </row>
    <row r="44" spans="2:18" ht="15.75" x14ac:dyDescent="0.25">
      <c r="C44" s="18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</row>
    <row r="45" spans="2:18" ht="15.75" x14ac:dyDescent="0.25">
      <c r="C45" s="18" t="s">
        <v>29</v>
      </c>
      <c r="D45" s="2" t="s">
        <v>11</v>
      </c>
      <c r="E45" s="5">
        <v>-1675</v>
      </c>
      <c r="F45" s="5">
        <v>1453</v>
      </c>
      <c r="G45" s="5">
        <v>367</v>
      </c>
      <c r="H45" s="5">
        <v>-1078</v>
      </c>
      <c r="I45" s="5">
        <v>-1331</v>
      </c>
      <c r="J45" s="5">
        <v>-435</v>
      </c>
      <c r="K45" s="5">
        <v>-3592</v>
      </c>
      <c r="L45" s="5">
        <v>8772</v>
      </c>
      <c r="M45" s="5">
        <v>-358</v>
      </c>
      <c r="N45" s="5">
        <v>-499</v>
      </c>
      <c r="O45" s="5">
        <v>-425</v>
      </c>
      <c r="P45" s="5">
        <v>-688</v>
      </c>
      <c r="Q45" s="5">
        <v>-464</v>
      </c>
      <c r="R45" s="6">
        <v>-6</v>
      </c>
    </row>
    <row r="46" spans="2:18" ht="15.75" x14ac:dyDescent="0.25">
      <c r="C46" s="18" t="s">
        <v>31</v>
      </c>
      <c r="D46" s="2" t="s">
        <v>11</v>
      </c>
      <c r="E46" s="5">
        <f t="shared" ref="E46:R46" si="15">E11*-1</f>
        <v>-556.76400000000001</v>
      </c>
      <c r="F46" s="5">
        <f t="shared" si="15"/>
        <v>-500.01030000000003</v>
      </c>
      <c r="G46" s="5">
        <f t="shared" si="15"/>
        <v>-427.65249999999997</v>
      </c>
      <c r="H46" s="5">
        <f t="shared" si="15"/>
        <v>-374.65340000000003</v>
      </c>
      <c r="I46" s="5">
        <f t="shared" si="15"/>
        <v>-304.03260000000006</v>
      </c>
      <c r="J46" s="5">
        <f t="shared" si="15"/>
        <v>-303.28560000000004</v>
      </c>
      <c r="K46" s="5">
        <f t="shared" si="15"/>
        <v>-286.18989999999997</v>
      </c>
      <c r="L46" s="5">
        <f t="shared" si="15"/>
        <v>-241.10400000000001</v>
      </c>
      <c r="M46" s="5">
        <f t="shared" si="15"/>
        <v>-167.80959999999999</v>
      </c>
      <c r="N46" s="5">
        <f t="shared" si="15"/>
        <v>-149.15875</v>
      </c>
      <c r="O46" s="5">
        <f t="shared" si="15"/>
        <v>-134.76606000000001</v>
      </c>
      <c r="P46" s="5">
        <f t="shared" si="15"/>
        <v>-134.76606000000001</v>
      </c>
      <c r="Q46" s="5">
        <f t="shared" si="15"/>
        <v>-134.76606000000001</v>
      </c>
      <c r="R46" s="6">
        <f t="shared" si="15"/>
        <v>-161.00369999999998</v>
      </c>
    </row>
    <row r="47" spans="2:18" ht="15.75" x14ac:dyDescent="0.25">
      <c r="C47" s="18" t="s">
        <v>33</v>
      </c>
      <c r="D47" s="2" t="s">
        <v>11</v>
      </c>
      <c r="E47" s="5">
        <v>-760</v>
      </c>
      <c r="F47" s="5">
        <v>1412</v>
      </c>
      <c r="G47" s="5">
        <v>1079</v>
      </c>
      <c r="H47" s="5">
        <v>-500</v>
      </c>
      <c r="I47" s="5">
        <v>-701</v>
      </c>
      <c r="J47" s="5">
        <v>277</v>
      </c>
      <c r="K47" s="5">
        <v>-2945</v>
      </c>
      <c r="L47" s="5">
        <v>7249</v>
      </c>
      <c r="M47" s="5">
        <v>-134</v>
      </c>
      <c r="N47" s="5">
        <v>-227</v>
      </c>
      <c r="O47" s="5">
        <v>-131</v>
      </c>
      <c r="P47" s="5">
        <v>-314</v>
      </c>
      <c r="Q47" s="5">
        <v>-162</v>
      </c>
      <c r="R47" s="6">
        <v>249</v>
      </c>
    </row>
    <row r="48" spans="2:18" ht="15.75" x14ac:dyDescent="0.25">
      <c r="C48" s="18" t="s">
        <v>34</v>
      </c>
      <c r="D48" s="2" t="s">
        <v>11</v>
      </c>
      <c r="E48" s="5">
        <v>-565</v>
      </c>
      <c r="F48" s="5">
        <v>-593</v>
      </c>
      <c r="G48" s="5">
        <v>-489</v>
      </c>
      <c r="H48" s="5">
        <v>-510</v>
      </c>
      <c r="I48" s="5">
        <v>-575</v>
      </c>
      <c r="J48" s="5">
        <v>-596</v>
      </c>
      <c r="K48" s="5">
        <v>-535</v>
      </c>
      <c r="L48" s="5">
        <v>-245</v>
      </c>
      <c r="M48" s="5">
        <v>-114</v>
      </c>
      <c r="N48" s="5">
        <v>-132</v>
      </c>
      <c r="O48" s="5">
        <v>-168</v>
      </c>
      <c r="P48" s="5">
        <v>-194</v>
      </c>
      <c r="Q48" s="5">
        <v>-248</v>
      </c>
      <c r="R48" s="6"/>
    </row>
    <row r="49" spans="3:18" ht="16.5" thickBot="1" x14ac:dyDescent="0.3">
      <c r="C49" s="19" t="s">
        <v>32</v>
      </c>
      <c r="D49" s="22" t="s">
        <v>11</v>
      </c>
      <c r="E49" s="12">
        <v>-4</v>
      </c>
      <c r="F49" s="12">
        <v>1386</v>
      </c>
      <c r="G49" s="12">
        <v>0</v>
      </c>
      <c r="H49" s="12">
        <v>0</v>
      </c>
      <c r="I49" s="12">
        <v>0</v>
      </c>
      <c r="J49" s="12">
        <v>0</v>
      </c>
      <c r="K49" s="12">
        <v>50</v>
      </c>
      <c r="L49" s="12">
        <v>1846</v>
      </c>
      <c r="M49" s="12">
        <v>0</v>
      </c>
      <c r="N49" s="12">
        <v>2</v>
      </c>
      <c r="O49" s="12">
        <v>0</v>
      </c>
      <c r="P49" s="12">
        <v>-12</v>
      </c>
      <c r="Q49" s="12">
        <v>-1</v>
      </c>
      <c r="R49" s="13"/>
    </row>
    <row r="50" spans="3:18" ht="15.75" x14ac:dyDescent="0.25">
      <c r="C50" s="18"/>
      <c r="D50" s="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6"/>
    </row>
    <row r="51" spans="3:18" ht="15.75" x14ac:dyDescent="0.25">
      <c r="C51" s="18" t="s">
        <v>30</v>
      </c>
      <c r="D51" s="2" t="s">
        <v>11</v>
      </c>
      <c r="E51" s="5">
        <f>E41+E43+E45</f>
        <v>-55</v>
      </c>
      <c r="F51" s="5">
        <f>F41+F43+F45</f>
        <v>232</v>
      </c>
      <c r="G51" s="5">
        <f t="shared" ref="G51:R51" si="16">G41+G43+G45</f>
        <v>-144</v>
      </c>
      <c r="H51" s="5">
        <f t="shared" si="16"/>
        <v>279</v>
      </c>
      <c r="I51" s="5">
        <f t="shared" si="16"/>
        <v>-179</v>
      </c>
      <c r="J51" s="5">
        <f t="shared" si="16"/>
        <v>169</v>
      </c>
      <c r="K51" s="5">
        <f t="shared" si="16"/>
        <v>236</v>
      </c>
      <c r="L51" s="5">
        <f t="shared" si="16"/>
        <v>-279</v>
      </c>
      <c r="M51" s="5">
        <f t="shared" si="16"/>
        <v>329</v>
      </c>
      <c r="N51" s="5">
        <f t="shared" si="16"/>
        <v>6</v>
      </c>
      <c r="O51" s="5">
        <f t="shared" si="16"/>
        <v>201</v>
      </c>
      <c r="P51" s="5">
        <f t="shared" si="16"/>
        <v>198</v>
      </c>
      <c r="Q51" s="5">
        <f t="shared" si="16"/>
        <v>-64</v>
      </c>
      <c r="R51" s="6">
        <f t="shared" si="16"/>
        <v>142.39999999999998</v>
      </c>
    </row>
    <row r="52" spans="3:18" ht="15.75" x14ac:dyDescent="0.25">
      <c r="C52" s="18" t="s">
        <v>37</v>
      </c>
      <c r="D52" s="2" t="s">
        <v>11</v>
      </c>
      <c r="E52" s="5">
        <v>-51</v>
      </c>
      <c r="F52" s="5">
        <v>-9</v>
      </c>
      <c r="G52" s="5">
        <v>-15</v>
      </c>
      <c r="H52" s="5">
        <v>49</v>
      </c>
      <c r="I52" s="5">
        <v>8</v>
      </c>
      <c r="J52" s="5">
        <v>-25</v>
      </c>
      <c r="K52" s="5">
        <v>7</v>
      </c>
      <c r="L52" s="5">
        <v>-4</v>
      </c>
      <c r="M52" s="5">
        <v>13</v>
      </c>
      <c r="N52" s="5">
        <v>-5</v>
      </c>
      <c r="O52" s="5">
        <v>-9</v>
      </c>
      <c r="P52" s="5">
        <v>-14</v>
      </c>
      <c r="Q52" s="5">
        <v>6</v>
      </c>
      <c r="R52" s="6">
        <v>-0.45</v>
      </c>
    </row>
    <row r="53" spans="3:18" ht="15.75" x14ac:dyDescent="0.25">
      <c r="C53" s="18" t="s">
        <v>52</v>
      </c>
      <c r="D53" s="2" t="s">
        <v>11</v>
      </c>
      <c r="E53" s="5">
        <f>F54</f>
        <v>1284</v>
      </c>
      <c r="F53" s="5">
        <f t="shared" ref="F53:J53" si="17">G54</f>
        <v>1000</v>
      </c>
      <c r="G53" s="5">
        <f t="shared" si="17"/>
        <v>1159</v>
      </c>
      <c r="H53" s="5">
        <f t="shared" si="17"/>
        <v>831</v>
      </c>
      <c r="I53" s="5">
        <f t="shared" si="17"/>
        <v>1002</v>
      </c>
      <c r="J53" s="5">
        <f t="shared" si="17"/>
        <v>858</v>
      </c>
      <c r="K53" s="5">
        <v>621</v>
      </c>
      <c r="L53" s="5">
        <v>906</v>
      </c>
      <c r="M53" s="5">
        <v>564</v>
      </c>
      <c r="N53" s="5">
        <v>557</v>
      </c>
      <c r="O53" s="5">
        <v>364</v>
      </c>
      <c r="P53" s="5">
        <v>178</v>
      </c>
      <c r="Q53" s="5">
        <v>238</v>
      </c>
      <c r="R53" s="6">
        <v>115</v>
      </c>
    </row>
    <row r="54" spans="3:18" ht="16.5" thickBot="1" x14ac:dyDescent="0.3">
      <c r="C54" s="19" t="s">
        <v>36</v>
      </c>
      <c r="D54" s="22" t="s">
        <v>11</v>
      </c>
      <c r="E54" s="12">
        <v>1178</v>
      </c>
      <c r="F54" s="12">
        <v>1284</v>
      </c>
      <c r="G54" s="12">
        <v>1000</v>
      </c>
      <c r="H54" s="12">
        <v>1159</v>
      </c>
      <c r="I54" s="12">
        <v>831</v>
      </c>
      <c r="J54" s="12">
        <v>1002</v>
      </c>
      <c r="K54" s="12">
        <v>858</v>
      </c>
      <c r="L54" s="12">
        <v>621</v>
      </c>
      <c r="M54" s="12">
        <v>906</v>
      </c>
      <c r="N54" s="12">
        <v>564</v>
      </c>
      <c r="O54" s="12">
        <v>557</v>
      </c>
      <c r="P54" s="12">
        <v>364</v>
      </c>
      <c r="Q54" s="12">
        <v>178</v>
      </c>
      <c r="R54" s="13">
        <v>238</v>
      </c>
    </row>
  </sheetData>
  <conditionalFormatting sqref="E33:Q38">
    <cfRule type="cellIs" dxfId="15" priority="3" operator="lessThan">
      <formula>0</formula>
    </cfRule>
    <cfRule type="cellIs" dxfId="14" priority="4" operator="greaterThan">
      <formula>0</formula>
    </cfRule>
  </conditionalFormatting>
  <conditionalFormatting sqref="E43:R43 E45:R45 E51:R51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topLeftCell="B1" workbookViewId="0">
      <selection activeCell="D28" sqref="D28"/>
    </sheetView>
  </sheetViews>
  <sheetFormatPr baseColWidth="10" defaultColWidth="9.140625" defaultRowHeight="15" x14ac:dyDescent="0.25"/>
  <cols>
    <col min="3" max="3" width="53.28515625" bestFit="1" customWidth="1"/>
    <col min="4" max="4" width="11" bestFit="1" customWidth="1"/>
  </cols>
  <sheetData>
    <row r="2" spans="2:18" x14ac:dyDescent="0.25">
      <c r="B2" t="s">
        <v>0</v>
      </c>
      <c r="C2" t="s">
        <v>41</v>
      </c>
    </row>
    <row r="3" spans="2:18" x14ac:dyDescent="0.25">
      <c r="B3" t="s">
        <v>1</v>
      </c>
      <c r="C3" t="s">
        <v>42</v>
      </c>
    </row>
    <row r="4" spans="2:18" x14ac:dyDescent="0.25">
      <c r="B4" t="s">
        <v>4</v>
      </c>
      <c r="C4" t="s">
        <v>5</v>
      </c>
    </row>
    <row r="6" spans="2:18" ht="15.75" thickBot="1" x14ac:dyDescent="0.3"/>
    <row r="7" spans="2:18" ht="19.5" thickBot="1" x14ac:dyDescent="0.3">
      <c r="C7" s="23"/>
      <c r="D7" s="24"/>
      <c r="E7" s="25">
        <v>2013</v>
      </c>
      <c r="F7" s="25">
        <v>2012</v>
      </c>
      <c r="G7" s="25">
        <v>2011</v>
      </c>
      <c r="H7" s="25">
        <v>2010</v>
      </c>
      <c r="I7" s="25">
        <v>2009</v>
      </c>
      <c r="J7" s="25">
        <v>2008</v>
      </c>
      <c r="K7" s="25">
        <v>2007</v>
      </c>
      <c r="L7" s="25">
        <v>2006</v>
      </c>
      <c r="M7" s="25">
        <v>2005</v>
      </c>
      <c r="N7" s="25">
        <v>2004</v>
      </c>
      <c r="O7" s="25">
        <v>2003</v>
      </c>
      <c r="P7" s="25">
        <v>2002</v>
      </c>
      <c r="Q7" s="25">
        <v>2001</v>
      </c>
      <c r="R7" s="26">
        <v>2000</v>
      </c>
    </row>
    <row r="8" spans="2:18" ht="15.75" thickBot="1" x14ac:dyDescent="0.3"/>
    <row r="9" spans="2:18" ht="15.75" x14ac:dyDescent="0.25">
      <c r="C9" s="17" t="s">
        <v>6</v>
      </c>
      <c r="D9" s="1" t="s">
        <v>7</v>
      </c>
      <c r="E9" s="3">
        <v>2.5499999999999998</v>
      </c>
      <c r="F9" s="3">
        <v>2.5</v>
      </c>
      <c r="G9" s="3">
        <v>2.5</v>
      </c>
      <c r="H9" s="3">
        <v>2.35</v>
      </c>
      <c r="I9" s="3">
        <v>2.25</v>
      </c>
      <c r="J9" s="3">
        <v>2.25</v>
      </c>
      <c r="K9" s="3">
        <v>2.25</v>
      </c>
      <c r="L9" s="3">
        <v>2</v>
      </c>
      <c r="M9" s="3">
        <v>1.93</v>
      </c>
      <c r="N9" s="3">
        <v>1.75</v>
      </c>
      <c r="O9" s="3">
        <v>1.6</v>
      </c>
      <c r="P9" s="3">
        <v>2.4</v>
      </c>
      <c r="Q9" s="3">
        <v>2.4</v>
      </c>
      <c r="R9" s="4">
        <v>2.25</v>
      </c>
    </row>
    <row r="10" spans="2:18" ht="15.75" x14ac:dyDescent="0.25">
      <c r="C10" s="18" t="s">
        <v>8</v>
      </c>
      <c r="D10" s="2" t="s">
        <v>9</v>
      </c>
      <c r="E10" s="5">
        <v>312831.67599999998</v>
      </c>
      <c r="F10" s="5">
        <v>312281.15899999999</v>
      </c>
      <c r="G10" s="5">
        <v>283812.94099999999</v>
      </c>
      <c r="H10" s="5">
        <v>284095.09299999999</v>
      </c>
      <c r="I10" s="5">
        <v>264254.35399999999</v>
      </c>
      <c r="J10" s="5">
        <v>260922.348</v>
      </c>
      <c r="K10" s="5">
        <v>238844.71</v>
      </c>
      <c r="L10" s="5">
        <v>242298.378</v>
      </c>
      <c r="M10" s="5">
        <f>109538.475*2</f>
        <v>219076.95</v>
      </c>
      <c r="N10" s="5"/>
      <c r="O10" s="5"/>
      <c r="P10" s="5"/>
      <c r="Q10" s="5"/>
      <c r="R10" s="6"/>
    </row>
    <row r="11" spans="2:18" ht="15.75" x14ac:dyDescent="0.25">
      <c r="C11" s="18" t="s">
        <v>10</v>
      </c>
      <c r="D11" s="2" t="s">
        <v>11</v>
      </c>
      <c r="E11" s="5">
        <f>(E9*E10)/1000</f>
        <v>797.72077379999985</v>
      </c>
      <c r="F11" s="5">
        <f t="shared" ref="F11:R11" si="0">(F9*F10)/1000</f>
        <v>780.70289749999995</v>
      </c>
      <c r="G11" s="5">
        <f t="shared" si="0"/>
        <v>709.5323525</v>
      </c>
      <c r="H11" s="5">
        <f t="shared" si="0"/>
        <v>667.62346854999998</v>
      </c>
      <c r="I11" s="5">
        <f t="shared" si="0"/>
        <v>594.57229649999999</v>
      </c>
      <c r="J11" s="5">
        <f t="shared" si="0"/>
        <v>587.07528300000001</v>
      </c>
      <c r="K11" s="5">
        <f t="shared" si="0"/>
        <v>537.4005975</v>
      </c>
      <c r="L11" s="5">
        <f t="shared" si="0"/>
        <v>484.59675599999997</v>
      </c>
      <c r="M11" s="5">
        <f t="shared" si="0"/>
        <v>422.81851349999999</v>
      </c>
      <c r="N11" s="5">
        <f t="shared" si="0"/>
        <v>0</v>
      </c>
      <c r="O11" s="5">
        <f t="shared" si="0"/>
        <v>0</v>
      </c>
      <c r="P11" s="5">
        <f t="shared" si="0"/>
        <v>0</v>
      </c>
      <c r="Q11" s="5">
        <f t="shared" si="0"/>
        <v>0</v>
      </c>
      <c r="R11" s="6">
        <f t="shared" si="0"/>
        <v>0</v>
      </c>
    </row>
    <row r="12" spans="2:18" ht="16.5" thickBot="1" x14ac:dyDescent="0.3">
      <c r="C12" s="19" t="s">
        <v>19</v>
      </c>
      <c r="D12" s="22" t="s">
        <v>17</v>
      </c>
      <c r="E12" s="7">
        <f>E11/E15</f>
        <v>0.48641510597560966</v>
      </c>
      <c r="F12" s="7">
        <f t="shared" ref="F12:R12" si="1">F11/F15</f>
        <v>0.49069949560025139</v>
      </c>
      <c r="G12" s="7">
        <f t="shared" si="1"/>
        <v>0.46253738754889179</v>
      </c>
      <c r="H12" s="7">
        <f t="shared" si="1"/>
        <v>0.47585421849607984</v>
      </c>
      <c r="I12" s="7">
        <f t="shared" si="1"/>
        <v>0.48339211097560975</v>
      </c>
      <c r="J12" s="7">
        <f t="shared" si="1"/>
        <v>0.48120924836065576</v>
      </c>
      <c r="K12" s="7">
        <f t="shared" si="1"/>
        <v>0.47854015805877115</v>
      </c>
      <c r="L12" s="7">
        <f t="shared" si="1"/>
        <v>0.48362949700598801</v>
      </c>
      <c r="M12" s="7">
        <f t="shared" si="1"/>
        <v>0.45318168649517682</v>
      </c>
      <c r="N12" s="7">
        <f t="shared" si="1"/>
        <v>0</v>
      </c>
      <c r="O12" s="7">
        <f t="shared" si="1"/>
        <v>0</v>
      </c>
      <c r="P12" s="7">
        <f t="shared" si="1"/>
        <v>0</v>
      </c>
      <c r="Q12" s="7">
        <f t="shared" si="1"/>
        <v>0</v>
      </c>
      <c r="R12" s="8">
        <f t="shared" si="1"/>
        <v>0</v>
      </c>
    </row>
    <row r="13" spans="2:18" ht="16.5" thickBot="1" x14ac:dyDescent="0.3">
      <c r="C13" s="2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15.75" x14ac:dyDescent="0.25">
      <c r="C14" s="17" t="s">
        <v>12</v>
      </c>
      <c r="D14" s="1" t="s">
        <v>11</v>
      </c>
      <c r="E14" s="3">
        <v>15225</v>
      </c>
      <c r="F14" s="3">
        <v>15326</v>
      </c>
      <c r="G14" s="3">
        <v>14456</v>
      </c>
      <c r="H14" s="3">
        <v>13488</v>
      </c>
      <c r="I14" s="3">
        <v>11976</v>
      </c>
      <c r="J14" s="3">
        <v>13103</v>
      </c>
      <c r="K14" s="3">
        <v>11801</v>
      </c>
      <c r="L14" s="3">
        <v>10948</v>
      </c>
      <c r="M14" s="3">
        <v>10434</v>
      </c>
      <c r="N14" s="3">
        <v>9376</v>
      </c>
      <c r="O14" s="3">
        <v>8393</v>
      </c>
      <c r="P14" s="3">
        <v>7900</v>
      </c>
      <c r="Q14" s="3">
        <v>8328</v>
      </c>
      <c r="R14" s="4">
        <v>8099</v>
      </c>
    </row>
    <row r="15" spans="2:18" ht="15.75" x14ac:dyDescent="0.25">
      <c r="C15" s="18" t="s">
        <v>13</v>
      </c>
      <c r="D15" s="2" t="s">
        <v>11</v>
      </c>
      <c r="E15" s="5">
        <v>1640</v>
      </c>
      <c r="F15" s="5">
        <v>1591</v>
      </c>
      <c r="G15" s="5">
        <v>1534</v>
      </c>
      <c r="H15" s="5">
        <v>1403</v>
      </c>
      <c r="I15" s="5">
        <v>1230</v>
      </c>
      <c r="J15" s="5">
        <v>1220</v>
      </c>
      <c r="K15" s="5">
        <v>1123</v>
      </c>
      <c r="L15" s="5">
        <v>1002</v>
      </c>
      <c r="M15" s="5">
        <v>933</v>
      </c>
      <c r="N15" s="5">
        <v>777</v>
      </c>
      <c r="O15" s="5">
        <v>726</v>
      </c>
      <c r="P15" s="5">
        <v>703</v>
      </c>
      <c r="Q15" s="5">
        <v>701</v>
      </c>
      <c r="R15" s="6">
        <v>651</v>
      </c>
    </row>
    <row r="16" spans="2:18" ht="15.75" x14ac:dyDescent="0.25">
      <c r="C16" s="18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3:18" ht="15.75" x14ac:dyDescent="0.25">
      <c r="C17" s="18"/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3:18" ht="15.75" x14ac:dyDescent="0.25">
      <c r="C18" s="18" t="s">
        <v>14</v>
      </c>
      <c r="D18" s="2" t="s">
        <v>11</v>
      </c>
      <c r="E18" s="5">
        <v>25094</v>
      </c>
      <c r="F18" s="5">
        <v>25011</v>
      </c>
      <c r="G18" s="5">
        <v>24123</v>
      </c>
      <c r="H18" s="5">
        <v>22537</v>
      </c>
      <c r="I18" s="5">
        <v>20625</v>
      </c>
      <c r="J18" s="5">
        <v>20604</v>
      </c>
      <c r="K18" s="5">
        <v>18291</v>
      </c>
      <c r="L18" s="5">
        <v>16295</v>
      </c>
      <c r="M18" s="5">
        <v>16288</v>
      </c>
      <c r="N18" s="5">
        <v>14425</v>
      </c>
      <c r="O18" s="5">
        <v>11004</v>
      </c>
      <c r="P18" s="5">
        <v>10959</v>
      </c>
      <c r="Q18" s="5">
        <v>12054</v>
      </c>
      <c r="R18" s="6">
        <v>11508</v>
      </c>
    </row>
    <row r="19" spans="3:18" ht="15.75" x14ac:dyDescent="0.25">
      <c r="C19" s="18" t="s">
        <v>15</v>
      </c>
      <c r="D19" s="2" t="s">
        <v>11</v>
      </c>
      <c r="E19" s="5">
        <v>10625</v>
      </c>
      <c r="F19" s="5">
        <v>10190</v>
      </c>
      <c r="G19" s="5">
        <v>9758</v>
      </c>
      <c r="H19" s="5">
        <v>8903</v>
      </c>
      <c r="I19" s="5">
        <v>7583</v>
      </c>
      <c r="J19" s="5">
        <v>6856</v>
      </c>
      <c r="K19" s="5">
        <v>6328</v>
      </c>
      <c r="L19" s="5">
        <v>6285</v>
      </c>
      <c r="M19" s="5">
        <v>5930</v>
      </c>
      <c r="N19" s="5">
        <v>5373</v>
      </c>
      <c r="O19" s="5">
        <v>5079</v>
      </c>
      <c r="P19" s="5">
        <v>5219</v>
      </c>
      <c r="Q19" s="5">
        <v>5353</v>
      </c>
      <c r="R19" s="6">
        <v>5285</v>
      </c>
    </row>
    <row r="20" spans="3:18" ht="15.75" x14ac:dyDescent="0.25">
      <c r="C20" s="18" t="s">
        <v>16</v>
      </c>
      <c r="D20" s="2" t="s">
        <v>17</v>
      </c>
      <c r="E20" s="10">
        <f>E19/E18</f>
        <v>0.42340798597274248</v>
      </c>
      <c r="F20" s="10">
        <f t="shared" ref="F20:R20" si="2">F19/F18</f>
        <v>0.40742073487665426</v>
      </c>
      <c r="G20" s="10">
        <f t="shared" si="2"/>
        <v>0.40451021846370683</v>
      </c>
      <c r="H20" s="10">
        <f t="shared" si="2"/>
        <v>0.39503926875804235</v>
      </c>
      <c r="I20" s="10">
        <f t="shared" si="2"/>
        <v>0.36766060606060608</v>
      </c>
      <c r="J20" s="10">
        <f t="shared" si="2"/>
        <v>0.33275092215103863</v>
      </c>
      <c r="K20" s="10">
        <f t="shared" si="2"/>
        <v>0.34596249521622657</v>
      </c>
      <c r="L20" s="10">
        <f t="shared" si="2"/>
        <v>0.3857011353175821</v>
      </c>
      <c r="M20" s="10">
        <f t="shared" si="2"/>
        <v>0.36407170923379173</v>
      </c>
      <c r="N20" s="10">
        <f t="shared" si="2"/>
        <v>0.37247833622183707</v>
      </c>
      <c r="O20" s="10">
        <f t="shared" si="2"/>
        <v>0.46155943293347873</v>
      </c>
      <c r="P20" s="10">
        <f t="shared" si="2"/>
        <v>0.47622958299114881</v>
      </c>
      <c r="Q20" s="10">
        <f t="shared" si="2"/>
        <v>0.44408495105359219</v>
      </c>
      <c r="R20" s="11">
        <f t="shared" si="2"/>
        <v>0.45924574209245744</v>
      </c>
    </row>
    <row r="21" spans="3:18" ht="15.75" x14ac:dyDescent="0.25">
      <c r="C21" s="18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3:18" ht="15.75" x14ac:dyDescent="0.25">
      <c r="C22" s="18" t="s">
        <v>61</v>
      </c>
      <c r="D22" s="2" t="s">
        <v>11</v>
      </c>
      <c r="E22" s="5">
        <v>5818</v>
      </c>
      <c r="F22" s="5">
        <v>5789</v>
      </c>
      <c r="G22" s="5">
        <v>5662</v>
      </c>
      <c r="H22" s="5">
        <v>5680</v>
      </c>
      <c r="I22" s="5">
        <v>5528</v>
      </c>
      <c r="J22" s="5">
        <v>6205</v>
      </c>
      <c r="K22" s="5">
        <v>4992</v>
      </c>
      <c r="L22" s="5">
        <v>3674</v>
      </c>
      <c r="M22" s="5">
        <v>3978</v>
      </c>
      <c r="N22" s="5">
        <v>4300</v>
      </c>
      <c r="O22" s="5">
        <v>1985</v>
      </c>
      <c r="P22" s="5">
        <v>2289</v>
      </c>
      <c r="Q22" s="5">
        <v>2753</v>
      </c>
      <c r="R22" s="6">
        <v>2414</v>
      </c>
    </row>
    <row r="23" spans="3:18" ht="15.75" x14ac:dyDescent="0.25">
      <c r="C23" s="18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</row>
    <row r="24" spans="3:18" ht="15.75" x14ac:dyDescent="0.25">
      <c r="C24" s="18" t="s">
        <v>38</v>
      </c>
      <c r="D24" s="2" t="s">
        <v>11</v>
      </c>
      <c r="E24" s="5">
        <v>5803</v>
      </c>
      <c r="F24" s="5">
        <v>5859</v>
      </c>
      <c r="G24" s="5">
        <v>5196</v>
      </c>
      <c r="H24" s="5">
        <v>5060</v>
      </c>
      <c r="I24" s="5">
        <v>4679</v>
      </c>
      <c r="J24" s="5">
        <v>4672</v>
      </c>
      <c r="K24" s="5">
        <v>4348</v>
      </c>
      <c r="L24" s="5">
        <v>2981</v>
      </c>
      <c r="M24" s="5">
        <v>3032</v>
      </c>
      <c r="N24" s="5"/>
      <c r="O24" s="5"/>
      <c r="P24" s="5"/>
      <c r="Q24" s="5"/>
      <c r="R24" s="6"/>
    </row>
    <row r="25" spans="3:18" ht="15.75" x14ac:dyDescent="0.25">
      <c r="C25" s="18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3:18" ht="16.5" thickBot="1" x14ac:dyDescent="0.3">
      <c r="C26" s="18"/>
      <c r="D26" s="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3:18" ht="15.75" x14ac:dyDescent="0.25">
      <c r="C27" s="17" t="s">
        <v>18</v>
      </c>
      <c r="D27" s="1" t="s">
        <v>7</v>
      </c>
      <c r="E27" s="3">
        <f t="shared" ref="E27:R27" si="3">E15/E10*1000</f>
        <v>5.2424358714876433</v>
      </c>
      <c r="F27" s="3">
        <f t="shared" si="3"/>
        <v>5.09476782107114</v>
      </c>
      <c r="G27" s="3">
        <f t="shared" si="3"/>
        <v>5.4049684788686223</v>
      </c>
      <c r="H27" s="3">
        <f t="shared" si="3"/>
        <v>4.9384872691201327</v>
      </c>
      <c r="I27" s="3">
        <f t="shared" si="3"/>
        <v>4.6546063721621778</v>
      </c>
      <c r="J27" s="3">
        <f t="shared" si="3"/>
        <v>4.675720609412882</v>
      </c>
      <c r="K27" s="3">
        <f t="shared" si="3"/>
        <v>4.7017997593499139</v>
      </c>
      <c r="L27" s="3">
        <f t="shared" si="3"/>
        <v>4.1353970599010781</v>
      </c>
      <c r="M27" s="3">
        <f t="shared" si="3"/>
        <v>4.2587775665125873</v>
      </c>
      <c r="N27" s="3" t="e">
        <f t="shared" si="3"/>
        <v>#DIV/0!</v>
      </c>
      <c r="O27" s="3" t="e">
        <f t="shared" si="3"/>
        <v>#DIV/0!</v>
      </c>
      <c r="P27" s="3" t="e">
        <f t="shared" si="3"/>
        <v>#DIV/0!</v>
      </c>
      <c r="Q27" s="3" t="e">
        <f t="shared" si="3"/>
        <v>#DIV/0!</v>
      </c>
      <c r="R27" s="4" t="e">
        <f t="shared" si="3"/>
        <v>#DIV/0!</v>
      </c>
    </row>
    <row r="28" spans="3:18" ht="16.5" thickBot="1" x14ac:dyDescent="0.3">
      <c r="C28" s="19" t="s">
        <v>20</v>
      </c>
      <c r="D28" s="22" t="s">
        <v>7</v>
      </c>
      <c r="E28" s="12">
        <f t="shared" ref="E28:R28" si="4">E19/E10*1000</f>
        <v>33.963951911314766</v>
      </c>
      <c r="F28" s="12">
        <f t="shared" si="4"/>
        <v>32.630851097872352</v>
      </c>
      <c r="G28" s="12">
        <f t="shared" si="4"/>
        <v>34.38180079322035</v>
      </c>
      <c r="H28" s="12">
        <f t="shared" si="4"/>
        <v>31.338098472542082</v>
      </c>
      <c r="I28" s="12">
        <f t="shared" si="4"/>
        <v>28.695837496020975</v>
      </c>
      <c r="J28" s="12">
        <f t="shared" si="4"/>
        <v>26.276016801749769</v>
      </c>
      <c r="K28" s="12">
        <f t="shared" si="4"/>
        <v>26.494202027752678</v>
      </c>
      <c r="L28" s="12">
        <f t="shared" si="4"/>
        <v>25.939092336804663</v>
      </c>
      <c r="M28" s="12">
        <f t="shared" si="4"/>
        <v>27.068114651039277</v>
      </c>
      <c r="N28" s="12" t="e">
        <f t="shared" si="4"/>
        <v>#DIV/0!</v>
      </c>
      <c r="O28" s="12" t="e">
        <f t="shared" si="4"/>
        <v>#DIV/0!</v>
      </c>
      <c r="P28" s="12" t="e">
        <f t="shared" si="4"/>
        <v>#DIV/0!</v>
      </c>
      <c r="Q28" s="12" t="e">
        <f t="shared" si="4"/>
        <v>#DIV/0!</v>
      </c>
      <c r="R28" s="13" t="e">
        <f t="shared" si="4"/>
        <v>#DIV/0!</v>
      </c>
    </row>
    <row r="29" spans="3:18" ht="16.5" thickBot="1" x14ac:dyDescent="0.3">
      <c r="C29" s="20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15.75" x14ac:dyDescent="0.25">
      <c r="C30" s="17" t="s">
        <v>40</v>
      </c>
      <c r="D30" s="1" t="s">
        <v>17</v>
      </c>
      <c r="E30" s="14">
        <f>E15/E14</f>
        <v>0.10771756978653531</v>
      </c>
      <c r="F30" s="14">
        <f t="shared" ref="F30:R30" si="5">F15/F14</f>
        <v>0.10381051807386141</v>
      </c>
      <c r="G30" s="14">
        <f t="shared" si="5"/>
        <v>0.10611510791366907</v>
      </c>
      <c r="H30" s="14">
        <f t="shared" si="5"/>
        <v>0.10401838671411626</v>
      </c>
      <c r="I30" s="14">
        <f t="shared" si="5"/>
        <v>0.10270541082164329</v>
      </c>
      <c r="J30" s="14">
        <f t="shared" si="5"/>
        <v>9.3108448446920553E-2</v>
      </c>
      <c r="K30" s="14">
        <f t="shared" si="5"/>
        <v>9.5161426997712059E-2</v>
      </c>
      <c r="L30" s="14">
        <f t="shared" si="5"/>
        <v>9.1523565948118377E-2</v>
      </c>
      <c r="M30" s="14">
        <f t="shared" si="5"/>
        <v>8.941920644048304E-2</v>
      </c>
      <c r="N30" s="14">
        <f t="shared" si="5"/>
        <v>8.2871160409556319E-2</v>
      </c>
      <c r="O30" s="14">
        <f t="shared" si="5"/>
        <v>8.6500655307994764E-2</v>
      </c>
      <c r="P30" s="14">
        <f t="shared" si="5"/>
        <v>8.8987341772151896E-2</v>
      </c>
      <c r="Q30" s="14">
        <f t="shared" si="5"/>
        <v>8.4173871277617676E-2</v>
      </c>
      <c r="R30" s="27">
        <f t="shared" si="5"/>
        <v>8.0380293863439936E-2</v>
      </c>
    </row>
    <row r="31" spans="3:18" ht="16.5" thickBot="1" x14ac:dyDescent="0.3">
      <c r="C31" s="19" t="s">
        <v>39</v>
      </c>
      <c r="D31" s="22" t="s">
        <v>17</v>
      </c>
      <c r="E31" s="16">
        <f>E15/E19</f>
        <v>0.15435294117647058</v>
      </c>
      <c r="F31" s="16">
        <f t="shared" ref="F31:R31" si="6">F15/F19</f>
        <v>0.1561334641805692</v>
      </c>
      <c r="G31" s="16">
        <f t="shared" si="6"/>
        <v>0.15720434515269521</v>
      </c>
      <c r="H31" s="16">
        <f t="shared" si="6"/>
        <v>0.15758733011344492</v>
      </c>
      <c r="I31" s="16">
        <f t="shared" si="6"/>
        <v>0.16220493208492681</v>
      </c>
      <c r="J31" s="16">
        <f t="shared" si="6"/>
        <v>0.17794632438739791</v>
      </c>
      <c r="K31" s="16">
        <f t="shared" si="6"/>
        <v>0.17746523388116309</v>
      </c>
      <c r="L31" s="16">
        <f t="shared" si="6"/>
        <v>0.15942720763723151</v>
      </c>
      <c r="M31" s="16">
        <f t="shared" si="6"/>
        <v>0.15733558178752108</v>
      </c>
      <c r="N31" s="16">
        <f t="shared" si="6"/>
        <v>0.14461194863204913</v>
      </c>
      <c r="O31" s="16">
        <f t="shared" si="6"/>
        <v>0.14294152392203188</v>
      </c>
      <c r="P31" s="16">
        <f t="shared" si="6"/>
        <v>0.13470013412531137</v>
      </c>
      <c r="Q31" s="16">
        <f t="shared" si="6"/>
        <v>0.13095460489445171</v>
      </c>
      <c r="R31" s="28">
        <f t="shared" si="6"/>
        <v>0.12317880794701987</v>
      </c>
    </row>
    <row r="32" spans="3:18" ht="16.5" thickBot="1" x14ac:dyDescent="0.3">
      <c r="C32" s="20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2:18" ht="15.75" x14ac:dyDescent="0.25">
      <c r="C33" s="17" t="s">
        <v>23</v>
      </c>
      <c r="D33" s="1" t="s">
        <v>17</v>
      </c>
      <c r="E33" s="14">
        <f t="shared" ref="E33:Q34" si="7">(E14-F14)/F14</f>
        <v>-6.5901083126712777E-3</v>
      </c>
      <c r="F33" s="14">
        <f t="shared" si="7"/>
        <v>6.018262313226342E-2</v>
      </c>
      <c r="G33" s="14">
        <f t="shared" si="7"/>
        <v>7.1767497034400954E-2</v>
      </c>
      <c r="H33" s="14">
        <f t="shared" si="7"/>
        <v>0.12625250501002003</v>
      </c>
      <c r="I33" s="14">
        <f t="shared" si="7"/>
        <v>-8.601083721285202E-2</v>
      </c>
      <c r="J33" s="14">
        <f t="shared" si="7"/>
        <v>0.11032963308194221</v>
      </c>
      <c r="K33" s="14">
        <f t="shared" si="7"/>
        <v>7.791377420533431E-2</v>
      </c>
      <c r="L33" s="14">
        <f t="shared" si="7"/>
        <v>4.9262027985432243E-2</v>
      </c>
      <c r="M33" s="14">
        <f t="shared" si="7"/>
        <v>0.11284129692832764</v>
      </c>
      <c r="N33" s="14">
        <f t="shared" si="7"/>
        <v>0.11712141069939234</v>
      </c>
      <c r="O33" s="14">
        <f t="shared" si="7"/>
        <v>6.2405063291139241E-2</v>
      </c>
      <c r="P33" s="14">
        <f t="shared" si="7"/>
        <v>-5.139289145052834E-2</v>
      </c>
      <c r="Q33" s="14">
        <f t="shared" si="7"/>
        <v>2.8275095690826028E-2</v>
      </c>
      <c r="R33" s="4"/>
    </row>
    <row r="34" spans="2:18" ht="15.75" x14ac:dyDescent="0.25">
      <c r="C34" s="18" t="s">
        <v>24</v>
      </c>
      <c r="D34" s="2" t="s">
        <v>17</v>
      </c>
      <c r="E34" s="15">
        <f t="shared" si="7"/>
        <v>3.0798240100565682E-2</v>
      </c>
      <c r="F34" s="15">
        <f t="shared" si="7"/>
        <v>3.7157757496740544E-2</v>
      </c>
      <c r="G34" s="15">
        <f t="shared" si="7"/>
        <v>9.3371347113328576E-2</v>
      </c>
      <c r="H34" s="15">
        <f t="shared" si="7"/>
        <v>0.14065040650406505</v>
      </c>
      <c r="I34" s="15">
        <f t="shared" si="7"/>
        <v>8.1967213114754103E-3</v>
      </c>
      <c r="J34" s="15">
        <f t="shared" si="7"/>
        <v>8.637577916295637E-2</v>
      </c>
      <c r="K34" s="15">
        <f t="shared" si="7"/>
        <v>0.12075848303393213</v>
      </c>
      <c r="L34" s="15">
        <f t="shared" si="7"/>
        <v>7.3954983922829579E-2</v>
      </c>
      <c r="M34" s="15">
        <f t="shared" si="7"/>
        <v>0.20077220077220076</v>
      </c>
      <c r="N34" s="15">
        <f t="shared" si="7"/>
        <v>7.0247933884297523E-2</v>
      </c>
      <c r="O34" s="15">
        <f t="shared" si="7"/>
        <v>3.2716927453769556E-2</v>
      </c>
      <c r="P34" s="15">
        <f t="shared" si="7"/>
        <v>2.8530670470756064E-3</v>
      </c>
      <c r="Q34" s="15">
        <f t="shared" si="7"/>
        <v>7.6804915514592939E-2</v>
      </c>
      <c r="R34" s="6"/>
    </row>
    <row r="35" spans="2:18" ht="15.75" x14ac:dyDescent="0.25">
      <c r="C35" s="18" t="s">
        <v>22</v>
      </c>
      <c r="D35" s="2" t="s">
        <v>17</v>
      </c>
      <c r="E35" s="15">
        <f t="shared" ref="E35:P36" si="8">(E18-F18)/F18</f>
        <v>3.3185398424693136E-3</v>
      </c>
      <c r="F35" s="15">
        <f t="shared" si="8"/>
        <v>3.6811341872901381E-2</v>
      </c>
      <c r="G35" s="15">
        <f t="shared" si="8"/>
        <v>7.0373164130097171E-2</v>
      </c>
      <c r="H35" s="15">
        <f t="shared" si="8"/>
        <v>9.2703030303030301E-2</v>
      </c>
      <c r="I35" s="15">
        <f t="shared" si="8"/>
        <v>1.0192195690157252E-3</v>
      </c>
      <c r="J35" s="15">
        <f t="shared" si="8"/>
        <v>0.12645563391832049</v>
      </c>
      <c r="K35" s="15">
        <f t="shared" si="8"/>
        <v>0.12249156182878183</v>
      </c>
      <c r="L35" s="15">
        <f t="shared" si="8"/>
        <v>4.2976424361493125E-4</v>
      </c>
      <c r="M35" s="15">
        <f t="shared" si="8"/>
        <v>0.12915077989601387</v>
      </c>
      <c r="N35" s="15">
        <f t="shared" si="8"/>
        <v>0.31088695019992729</v>
      </c>
      <c r="O35" s="15">
        <f t="shared" si="8"/>
        <v>4.1062140706268823E-3</v>
      </c>
      <c r="P35" s="15">
        <f t="shared" si="8"/>
        <v>-9.0841214534594331E-2</v>
      </c>
      <c r="Q35" s="15">
        <f>(Q18-R18)/R18</f>
        <v>4.7445255474452552E-2</v>
      </c>
      <c r="R35" s="6"/>
    </row>
    <row r="36" spans="2:18" ht="15.75" x14ac:dyDescent="0.25">
      <c r="C36" s="21" t="s">
        <v>69</v>
      </c>
      <c r="D36" s="2" t="s">
        <v>17</v>
      </c>
      <c r="E36" s="15">
        <f t="shared" si="8"/>
        <v>4.2688910696761534E-2</v>
      </c>
      <c r="F36" s="15">
        <f t="shared" si="8"/>
        <v>4.4271367083418736E-2</v>
      </c>
      <c r="G36" s="15">
        <f t="shared" si="8"/>
        <v>9.6035044367067279E-2</v>
      </c>
      <c r="H36" s="15">
        <f t="shared" si="8"/>
        <v>0.17407358565211659</v>
      </c>
      <c r="I36" s="15">
        <f t="shared" si="8"/>
        <v>0.10603850641773629</v>
      </c>
      <c r="J36" s="15">
        <f t="shared" si="8"/>
        <v>8.3438685208596708E-2</v>
      </c>
      <c r="K36" s="15">
        <f t="shared" si="8"/>
        <v>6.841686555290374E-3</v>
      </c>
      <c r="L36" s="15">
        <f t="shared" si="8"/>
        <v>5.9865092748735242E-2</v>
      </c>
      <c r="M36" s="15">
        <f t="shared" si="8"/>
        <v>0.10366648055090266</v>
      </c>
      <c r="N36" s="15">
        <f t="shared" si="8"/>
        <v>5.7885410513880686E-2</v>
      </c>
      <c r="O36" s="15">
        <f t="shared" si="8"/>
        <v>-2.6825062272465991E-2</v>
      </c>
      <c r="P36" s="15">
        <f t="shared" si="8"/>
        <v>-2.5032691948440128E-2</v>
      </c>
      <c r="Q36" s="15">
        <f>(Q19-R19)/R19</f>
        <v>1.2866603595080416E-2</v>
      </c>
      <c r="R36" s="6"/>
    </row>
    <row r="37" spans="2:18" ht="15.75" x14ac:dyDescent="0.25">
      <c r="C37" s="18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</row>
    <row r="38" spans="2:18" ht="16.5" thickBot="1" x14ac:dyDescent="0.3">
      <c r="C38" s="19" t="s">
        <v>25</v>
      </c>
      <c r="D38" s="22" t="s">
        <v>17</v>
      </c>
      <c r="E38" s="16">
        <f t="shared" ref="E38:Q38" si="9">(E9-F9)/F9</f>
        <v>1.9999999999999928E-2</v>
      </c>
      <c r="F38" s="16">
        <f t="shared" si="9"/>
        <v>0</v>
      </c>
      <c r="G38" s="16">
        <f t="shared" si="9"/>
        <v>6.3829787234042507E-2</v>
      </c>
      <c r="H38" s="16">
        <f t="shared" si="9"/>
        <v>4.4444444444444481E-2</v>
      </c>
      <c r="I38" s="16">
        <f t="shared" si="9"/>
        <v>0</v>
      </c>
      <c r="J38" s="16">
        <f t="shared" si="9"/>
        <v>0</v>
      </c>
      <c r="K38" s="16">
        <f t="shared" si="9"/>
        <v>0.125</v>
      </c>
      <c r="L38" s="16">
        <f t="shared" si="9"/>
        <v>3.6269430051813503E-2</v>
      </c>
      <c r="M38" s="16">
        <f t="shared" si="9"/>
        <v>0.10285714285714283</v>
      </c>
      <c r="N38" s="16">
        <f t="shared" si="9"/>
        <v>9.3749999999999944E-2</v>
      </c>
      <c r="O38" s="16">
        <f t="shared" si="9"/>
        <v>-0.33333333333333326</v>
      </c>
      <c r="P38" s="16">
        <f t="shared" si="9"/>
        <v>0</v>
      </c>
      <c r="Q38" s="16">
        <f t="shared" si="9"/>
        <v>6.6666666666666624E-2</v>
      </c>
      <c r="R38" s="13"/>
    </row>
    <row r="39" spans="2:18" ht="15.75" x14ac:dyDescent="0.25">
      <c r="C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2:18" ht="16.5" thickBot="1" x14ac:dyDescent="0.3">
      <c r="B40" t="s">
        <v>26</v>
      </c>
      <c r="C40" s="2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2:18" ht="15.75" x14ac:dyDescent="0.25">
      <c r="C41" s="17" t="s">
        <v>27</v>
      </c>
      <c r="D41" s="1" t="s">
        <v>11</v>
      </c>
      <c r="E41" s="3">
        <v>2803</v>
      </c>
      <c r="F41" s="3">
        <v>2709</v>
      </c>
      <c r="G41" s="3">
        <v>2425</v>
      </c>
      <c r="H41" s="3">
        <v>2419</v>
      </c>
      <c r="I41" s="3">
        <v>2451</v>
      </c>
      <c r="J41" s="3">
        <v>2292</v>
      </c>
      <c r="K41" s="3">
        <v>2102</v>
      </c>
      <c r="L41" s="3">
        <v>1766</v>
      </c>
      <c r="M41" s="3">
        <v>1720</v>
      </c>
      <c r="N41" s="3"/>
      <c r="O41" s="3"/>
      <c r="P41" s="3"/>
      <c r="Q41" s="3"/>
      <c r="R41" s="4"/>
    </row>
    <row r="42" spans="2:18" ht="15.75" x14ac:dyDescent="0.25">
      <c r="C42" s="18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2:18" ht="15.75" x14ac:dyDescent="0.25">
      <c r="C43" s="18" t="s">
        <v>28</v>
      </c>
      <c r="D43" s="2" t="s">
        <v>11</v>
      </c>
      <c r="E43" s="5">
        <v>-2231</v>
      </c>
      <c r="F43" s="5">
        <v>-2837</v>
      </c>
      <c r="G43" s="5">
        <v>-1672</v>
      </c>
      <c r="H43" s="5">
        <v>-1645</v>
      </c>
      <c r="I43" s="5">
        <v>-1439</v>
      </c>
      <c r="J43" s="5">
        <v>-2092</v>
      </c>
      <c r="K43" s="5">
        <v>-2467</v>
      </c>
      <c r="L43" s="5">
        <v>-1095</v>
      </c>
      <c r="M43" s="5">
        <v>-770</v>
      </c>
      <c r="N43" s="5"/>
      <c r="O43" s="5"/>
      <c r="P43" s="5"/>
      <c r="Q43" s="5"/>
      <c r="R43" s="6"/>
    </row>
    <row r="44" spans="2:18" ht="15.75" x14ac:dyDescent="0.25">
      <c r="C44" s="18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</row>
    <row r="45" spans="2:18" ht="15.75" x14ac:dyDescent="0.25">
      <c r="C45" s="18" t="s">
        <v>29</v>
      </c>
      <c r="D45" s="2" t="s">
        <v>11</v>
      </c>
      <c r="E45" s="5">
        <v>-838</v>
      </c>
      <c r="F45" s="5">
        <v>-485</v>
      </c>
      <c r="G45" s="5">
        <v>-529</v>
      </c>
      <c r="H45" s="5">
        <v>-526</v>
      </c>
      <c r="I45" s="5">
        <v>-873</v>
      </c>
      <c r="J45" s="5">
        <v>328</v>
      </c>
      <c r="K45" s="5">
        <v>138</v>
      </c>
      <c r="L45" s="5">
        <v>-437</v>
      </c>
      <c r="M45" s="5">
        <v>-1092</v>
      </c>
      <c r="N45" s="5"/>
      <c r="O45" s="5"/>
      <c r="P45" s="5"/>
      <c r="Q45" s="5"/>
      <c r="R45" s="6"/>
    </row>
    <row r="46" spans="2:18" ht="15.75" x14ac:dyDescent="0.25">
      <c r="C46" s="18" t="s">
        <v>31</v>
      </c>
      <c r="D46" s="2" t="s">
        <v>11</v>
      </c>
      <c r="E46" s="5">
        <f t="shared" ref="E46:R46" si="10">E11*-1</f>
        <v>-797.72077379999985</v>
      </c>
      <c r="F46" s="5">
        <f t="shared" si="10"/>
        <v>-780.70289749999995</v>
      </c>
      <c r="G46" s="5">
        <f t="shared" si="10"/>
        <v>-709.5323525</v>
      </c>
      <c r="H46" s="5">
        <f t="shared" si="10"/>
        <v>-667.62346854999998</v>
      </c>
      <c r="I46" s="5">
        <f t="shared" si="10"/>
        <v>-594.57229649999999</v>
      </c>
      <c r="J46" s="5">
        <f t="shared" si="10"/>
        <v>-587.07528300000001</v>
      </c>
      <c r="K46" s="5">
        <f t="shared" si="10"/>
        <v>-537.4005975</v>
      </c>
      <c r="L46" s="5">
        <f t="shared" si="10"/>
        <v>-484.59675599999997</v>
      </c>
      <c r="M46" s="5">
        <f t="shared" si="10"/>
        <v>-422.81851349999999</v>
      </c>
      <c r="N46" s="5">
        <f t="shared" si="10"/>
        <v>0</v>
      </c>
      <c r="O46" s="5">
        <f t="shared" si="10"/>
        <v>0</v>
      </c>
      <c r="P46" s="5">
        <f t="shared" si="10"/>
        <v>0</v>
      </c>
      <c r="Q46" s="5">
        <f t="shared" si="10"/>
        <v>0</v>
      </c>
      <c r="R46" s="6">
        <f t="shared" si="10"/>
        <v>0</v>
      </c>
    </row>
    <row r="47" spans="2:18" ht="15.75" x14ac:dyDescent="0.25">
      <c r="C47" s="18" t="s">
        <v>33</v>
      </c>
      <c r="D47" s="2" t="s">
        <v>11</v>
      </c>
      <c r="E47" s="5">
        <v>36</v>
      </c>
      <c r="F47" s="5">
        <v>373</v>
      </c>
      <c r="G47" s="5">
        <v>237</v>
      </c>
      <c r="H47" s="5">
        <v>99.3</v>
      </c>
      <c r="I47" s="5">
        <v>-416</v>
      </c>
      <c r="J47" s="5">
        <v>1042</v>
      </c>
      <c r="K47" s="5">
        <v>1113</v>
      </c>
      <c r="L47" s="5">
        <v>64</v>
      </c>
      <c r="M47" s="5">
        <v>-635</v>
      </c>
      <c r="N47" s="5"/>
      <c r="O47" s="5"/>
      <c r="P47" s="5"/>
      <c r="Q47" s="5"/>
      <c r="R47" s="6"/>
    </row>
    <row r="48" spans="2:18" ht="15.75" x14ac:dyDescent="0.25">
      <c r="C48" s="18" t="s">
        <v>34</v>
      </c>
      <c r="D48" s="2" t="s">
        <v>11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6"/>
    </row>
    <row r="49" spans="3:18" ht="16.5" thickBot="1" x14ac:dyDescent="0.3">
      <c r="C49" s="19" t="s">
        <v>32</v>
      </c>
      <c r="D49" s="22" t="s">
        <v>11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3"/>
    </row>
    <row r="50" spans="3:18" ht="15.75" x14ac:dyDescent="0.25">
      <c r="C50" s="18"/>
      <c r="D50" s="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6"/>
    </row>
    <row r="51" spans="3:18" ht="15.75" x14ac:dyDescent="0.25">
      <c r="C51" s="18" t="s">
        <v>30</v>
      </c>
      <c r="D51" s="2" t="s">
        <v>11</v>
      </c>
      <c r="E51" s="5">
        <f>E41+E43+E45</f>
        <v>-266</v>
      </c>
      <c r="F51" s="5">
        <f>F41+F43+F45</f>
        <v>-613</v>
      </c>
      <c r="G51" s="5">
        <f t="shared" ref="G51:R51" si="11">G41+G43+G45</f>
        <v>224</v>
      </c>
      <c r="H51" s="5">
        <f t="shared" si="11"/>
        <v>248</v>
      </c>
      <c r="I51" s="5">
        <f t="shared" si="11"/>
        <v>139</v>
      </c>
      <c r="J51" s="5">
        <f t="shared" si="11"/>
        <v>528</v>
      </c>
      <c r="K51" s="5">
        <f t="shared" si="11"/>
        <v>-227</v>
      </c>
      <c r="L51" s="5">
        <f t="shared" si="11"/>
        <v>234</v>
      </c>
      <c r="M51" s="5">
        <f t="shared" si="11"/>
        <v>-142</v>
      </c>
      <c r="N51" s="5">
        <f t="shared" si="11"/>
        <v>0</v>
      </c>
      <c r="O51" s="5">
        <f t="shared" si="11"/>
        <v>0</v>
      </c>
      <c r="P51" s="5">
        <f t="shared" si="11"/>
        <v>0</v>
      </c>
      <c r="Q51" s="5">
        <f t="shared" si="11"/>
        <v>0</v>
      </c>
      <c r="R51" s="6">
        <f t="shared" si="11"/>
        <v>0</v>
      </c>
    </row>
    <row r="52" spans="3:18" ht="15.75" x14ac:dyDescent="0.25">
      <c r="C52" s="18" t="s">
        <v>37</v>
      </c>
      <c r="D52" s="2" t="s">
        <v>11</v>
      </c>
      <c r="E52" s="5">
        <v>33.1</v>
      </c>
      <c r="F52" s="5">
        <v>-12.9</v>
      </c>
      <c r="G52" s="5">
        <v>6.5</v>
      </c>
      <c r="H52" s="5">
        <v>-90.8</v>
      </c>
      <c r="I52" s="5">
        <v>45.7</v>
      </c>
      <c r="J52" s="5">
        <v>-41.2</v>
      </c>
      <c r="K52" s="5">
        <v>59.9</v>
      </c>
      <c r="L52" s="5">
        <v>28.5</v>
      </c>
      <c r="M52" s="5">
        <v>1.8</v>
      </c>
      <c r="N52" s="5"/>
      <c r="O52" s="5"/>
      <c r="P52" s="5"/>
      <c r="Q52" s="5"/>
      <c r="R52" s="6"/>
    </row>
    <row r="53" spans="3:18" ht="15.75" x14ac:dyDescent="0.25">
      <c r="C53" s="18" t="s">
        <v>35</v>
      </c>
      <c r="D53" s="2" t="s">
        <v>11</v>
      </c>
      <c r="E53" s="5">
        <v>1086</v>
      </c>
      <c r="F53" s="5">
        <v>1712</v>
      </c>
      <c r="G53" s="5">
        <v>1482</v>
      </c>
      <c r="H53" s="5">
        <v>1325</v>
      </c>
      <c r="I53" s="5">
        <v>1141</v>
      </c>
      <c r="J53" s="5">
        <v>653</v>
      </c>
      <c r="K53" s="5">
        <v>821</v>
      </c>
      <c r="L53" s="5">
        <v>559</v>
      </c>
      <c r="M53" s="5">
        <v>700</v>
      </c>
      <c r="N53" s="5"/>
      <c r="O53" s="5"/>
      <c r="P53" s="5"/>
      <c r="Q53" s="5"/>
      <c r="R53" s="6"/>
    </row>
    <row r="54" spans="3:18" ht="16.5" thickBot="1" x14ac:dyDescent="0.3">
      <c r="C54" s="19" t="s">
        <v>36</v>
      </c>
      <c r="D54" s="22" t="s">
        <v>11</v>
      </c>
      <c r="E54" s="12">
        <v>853</v>
      </c>
      <c r="F54" s="12">
        <v>1086</v>
      </c>
      <c r="G54" s="12">
        <v>1712</v>
      </c>
      <c r="H54" s="12">
        <v>1482</v>
      </c>
      <c r="I54" s="12">
        <v>1325</v>
      </c>
      <c r="J54" s="12">
        <v>1141</v>
      </c>
      <c r="K54" s="12">
        <v>653</v>
      </c>
      <c r="L54" s="12">
        <v>821</v>
      </c>
      <c r="M54" s="12">
        <v>559</v>
      </c>
      <c r="N54" s="12"/>
      <c r="O54" s="12"/>
      <c r="P54" s="12"/>
      <c r="Q54" s="12"/>
      <c r="R54" s="13"/>
    </row>
  </sheetData>
  <conditionalFormatting sqref="E33:Q38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E43:R43 E45:R45 E51:R51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topLeftCell="B1" workbookViewId="0">
      <selection activeCell="F17" sqref="F17"/>
    </sheetView>
  </sheetViews>
  <sheetFormatPr baseColWidth="10" defaultColWidth="9.140625" defaultRowHeight="15" x14ac:dyDescent="0.25"/>
  <cols>
    <col min="3" max="3" width="53.28515625" bestFit="1" customWidth="1"/>
    <col min="4" max="4" width="11" bestFit="1" customWidth="1"/>
  </cols>
  <sheetData>
    <row r="2" spans="2:18" x14ac:dyDescent="0.25">
      <c r="B2" t="s">
        <v>0</v>
      </c>
      <c r="C2" t="s">
        <v>62</v>
      </c>
    </row>
    <row r="3" spans="2:18" x14ac:dyDescent="0.25">
      <c r="B3" t="s">
        <v>1</v>
      </c>
      <c r="C3" t="s">
        <v>63</v>
      </c>
    </row>
    <row r="4" spans="2:18" x14ac:dyDescent="0.25">
      <c r="B4" t="s">
        <v>4</v>
      </c>
      <c r="C4" t="s">
        <v>5</v>
      </c>
    </row>
    <row r="6" spans="2:18" ht="15.75" thickBot="1" x14ac:dyDescent="0.3">
      <c r="C6" t="s">
        <v>64</v>
      </c>
    </row>
    <row r="7" spans="2:18" ht="19.5" thickBot="1" x14ac:dyDescent="0.3">
      <c r="C7" s="23"/>
      <c r="D7" s="24"/>
      <c r="E7" s="25">
        <v>2013</v>
      </c>
      <c r="F7" s="25">
        <v>2012</v>
      </c>
      <c r="G7" s="25">
        <v>2011</v>
      </c>
      <c r="H7" s="25">
        <v>2010</v>
      </c>
      <c r="I7" s="25">
        <v>2009</v>
      </c>
      <c r="J7" s="25">
        <v>2008</v>
      </c>
      <c r="K7" s="25">
        <v>2007</v>
      </c>
      <c r="L7" s="25">
        <v>2006</v>
      </c>
      <c r="M7" s="25">
        <v>2005</v>
      </c>
      <c r="N7" s="25">
        <v>2004</v>
      </c>
      <c r="O7" s="25">
        <v>2003</v>
      </c>
      <c r="P7" s="25">
        <v>2002</v>
      </c>
      <c r="Q7" s="25">
        <v>2001</v>
      </c>
      <c r="R7" s="26">
        <v>2000</v>
      </c>
    </row>
    <row r="8" spans="2:18" ht="15.75" thickBot="1" x14ac:dyDescent="0.3"/>
    <row r="9" spans="2:18" ht="15.75" x14ac:dyDescent="0.25">
      <c r="C9" s="17" t="s">
        <v>6</v>
      </c>
      <c r="D9" s="1" t="s">
        <v>70</v>
      </c>
      <c r="E9" s="3">
        <v>2.77</v>
      </c>
      <c r="F9" s="3">
        <v>2.5</v>
      </c>
      <c r="G9" s="3">
        <v>2.23</v>
      </c>
      <c r="H9" s="3">
        <v>1.92</v>
      </c>
      <c r="I9" s="3">
        <v>1.79</v>
      </c>
      <c r="J9" s="3">
        <v>1.7</v>
      </c>
      <c r="K9" s="3">
        <v>1.48</v>
      </c>
      <c r="L9" s="3">
        <v>1.34</v>
      </c>
      <c r="M9" s="3">
        <v>1.25</v>
      </c>
      <c r="N9" s="3">
        <v>1.04</v>
      </c>
      <c r="O9" s="3">
        <v>0.88</v>
      </c>
      <c r="P9" s="3">
        <v>0.82</v>
      </c>
      <c r="Q9" s="3"/>
      <c r="R9" s="4"/>
    </row>
    <row r="10" spans="2:18" ht="15.75" x14ac:dyDescent="0.25">
      <c r="C10" s="18" t="s">
        <v>8</v>
      </c>
      <c r="D10" s="2" t="s">
        <v>9</v>
      </c>
      <c r="E10" s="5">
        <v>211670</v>
      </c>
      <c r="F10" s="5">
        <v>207620</v>
      </c>
      <c r="G10" s="5">
        <v>210610</v>
      </c>
      <c r="H10" s="5">
        <v>214920</v>
      </c>
      <c r="I10" s="5">
        <v>212150</v>
      </c>
      <c r="J10" s="5">
        <v>209570</v>
      </c>
      <c r="K10" s="5">
        <v>214450</v>
      </c>
      <c r="L10" s="5">
        <v>216940</v>
      </c>
      <c r="M10" s="5">
        <v>222110</v>
      </c>
      <c r="N10" s="5">
        <v>227310</v>
      </c>
      <c r="O10" s="5">
        <v>227270</v>
      </c>
      <c r="P10" s="5">
        <v>227220</v>
      </c>
      <c r="Q10" s="5"/>
      <c r="R10" s="6"/>
    </row>
    <row r="11" spans="2:18" ht="15.75" x14ac:dyDescent="0.25">
      <c r="C11" s="18" t="s">
        <v>10</v>
      </c>
      <c r="D11" s="2" t="s">
        <v>71</v>
      </c>
      <c r="E11" s="5">
        <f>(E9*E10)/1000</f>
        <v>586.32590000000005</v>
      </c>
      <c r="F11" s="5">
        <f t="shared" ref="F11:R11" si="0">(F9*F10)/1000</f>
        <v>519.04999999999995</v>
      </c>
      <c r="G11" s="5">
        <f t="shared" si="0"/>
        <v>469.66030000000001</v>
      </c>
      <c r="H11" s="5">
        <f t="shared" si="0"/>
        <v>412.64639999999997</v>
      </c>
      <c r="I11" s="5">
        <f t="shared" si="0"/>
        <v>379.74849999999998</v>
      </c>
      <c r="J11" s="5">
        <f t="shared" si="0"/>
        <v>356.26900000000001</v>
      </c>
      <c r="K11" s="5">
        <f t="shared" si="0"/>
        <v>317.38600000000002</v>
      </c>
      <c r="L11" s="5">
        <f t="shared" si="0"/>
        <v>290.69960000000003</v>
      </c>
      <c r="M11" s="5">
        <f t="shared" si="0"/>
        <v>277.63749999999999</v>
      </c>
      <c r="N11" s="5">
        <f t="shared" si="0"/>
        <v>236.4024</v>
      </c>
      <c r="O11" s="5">
        <f t="shared" si="0"/>
        <v>199.99760000000001</v>
      </c>
      <c r="P11" s="5">
        <f t="shared" si="0"/>
        <v>186.32040000000001</v>
      </c>
      <c r="Q11" s="5">
        <f t="shared" si="0"/>
        <v>0</v>
      </c>
      <c r="R11" s="6">
        <f t="shared" si="0"/>
        <v>0</v>
      </c>
    </row>
    <row r="12" spans="2:18" ht="16.5" thickBot="1" x14ac:dyDescent="0.3">
      <c r="C12" s="19" t="s">
        <v>19</v>
      </c>
      <c r="D12" s="22" t="s">
        <v>17</v>
      </c>
      <c r="E12" s="7">
        <f>E11/E15</f>
        <v>0.58986509054325964</v>
      </c>
      <c r="F12" s="7">
        <f t="shared" ref="F12:R12" si="1">F11/F15</f>
        <v>0.4447729220222793</v>
      </c>
      <c r="G12" s="7">
        <f t="shared" si="1"/>
        <v>0.38370939542483662</v>
      </c>
      <c r="H12" s="7">
        <f t="shared" si="1"/>
        <v>0.40101690962099124</v>
      </c>
      <c r="I12" s="7">
        <f t="shared" si="1"/>
        <v>0.60182012678288432</v>
      </c>
      <c r="J12" s="7">
        <f t="shared" si="1"/>
        <v>0.39193509350935096</v>
      </c>
      <c r="K12" s="7">
        <f t="shared" si="1"/>
        <v>0.30665314009661837</v>
      </c>
      <c r="L12" s="7">
        <f t="shared" si="1"/>
        <v>0.40207413554633475</v>
      </c>
      <c r="M12" s="7">
        <f t="shared" si="1"/>
        <v>0.39048874824191276</v>
      </c>
      <c r="N12" s="7">
        <f t="shared" si="1"/>
        <v>0.39139470198675497</v>
      </c>
      <c r="O12" s="7">
        <f t="shared" si="1"/>
        <v>0.50377229219143582</v>
      </c>
      <c r="P12" s="7">
        <f t="shared" si="1"/>
        <v>0.35489599999999999</v>
      </c>
      <c r="Q12" s="7" t="e">
        <f t="shared" si="1"/>
        <v>#DIV/0!</v>
      </c>
      <c r="R12" s="8" t="e">
        <f t="shared" si="1"/>
        <v>#DIV/0!</v>
      </c>
    </row>
    <row r="13" spans="2:18" ht="16.5" thickBot="1" x14ac:dyDescent="0.3">
      <c r="C13" s="2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15.75" x14ac:dyDescent="0.25">
      <c r="C14" s="17" t="s">
        <v>12</v>
      </c>
      <c r="D14" s="1" t="s">
        <v>71</v>
      </c>
      <c r="E14" s="3">
        <v>10180</v>
      </c>
      <c r="F14" s="3">
        <v>9611</v>
      </c>
      <c r="G14" s="3">
        <v>10082</v>
      </c>
      <c r="H14" s="3">
        <v>9026</v>
      </c>
      <c r="I14" s="3">
        <v>8256</v>
      </c>
      <c r="J14" s="3">
        <v>10414</v>
      </c>
      <c r="K14" s="3">
        <v>10037</v>
      </c>
      <c r="L14" s="3">
        <v>8850</v>
      </c>
      <c r="M14" s="3">
        <v>8143</v>
      </c>
      <c r="N14" s="3">
        <v>7411</v>
      </c>
      <c r="O14" s="3">
        <v>6297</v>
      </c>
      <c r="P14" s="3">
        <v>5401</v>
      </c>
      <c r="Q14" s="3"/>
      <c r="R14" s="4"/>
    </row>
    <row r="15" spans="2:18" ht="15.75" x14ac:dyDescent="0.25">
      <c r="C15" s="18" t="s">
        <v>13</v>
      </c>
      <c r="D15" s="2" t="s">
        <v>71</v>
      </c>
      <c r="E15" s="5">
        <v>994</v>
      </c>
      <c r="F15" s="5">
        <v>1167</v>
      </c>
      <c r="G15" s="5">
        <v>1224</v>
      </c>
      <c r="H15" s="5">
        <v>1029</v>
      </c>
      <c r="I15" s="5">
        <v>631</v>
      </c>
      <c r="J15" s="5">
        <v>909</v>
      </c>
      <c r="K15" s="5">
        <v>1035</v>
      </c>
      <c r="L15" s="5">
        <v>723</v>
      </c>
      <c r="M15" s="5">
        <v>711</v>
      </c>
      <c r="N15" s="5">
        <v>604</v>
      </c>
      <c r="O15" s="5">
        <v>397</v>
      </c>
      <c r="P15" s="5">
        <v>525</v>
      </c>
      <c r="Q15" s="5"/>
      <c r="R15" s="6"/>
    </row>
    <row r="16" spans="2:18" ht="15.75" x14ac:dyDescent="0.25">
      <c r="C16" s="18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3:18" ht="15.75" x14ac:dyDescent="0.25">
      <c r="C17" s="18"/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3:18" ht="15.75" x14ac:dyDescent="0.25">
      <c r="C18" s="18" t="s">
        <v>14</v>
      </c>
      <c r="D18" s="2" t="s">
        <v>71</v>
      </c>
      <c r="E18" s="5">
        <v>17850</v>
      </c>
      <c r="F18" s="5">
        <v>16941</v>
      </c>
      <c r="G18" s="5">
        <v>14290</v>
      </c>
      <c r="H18" s="5">
        <v>13505</v>
      </c>
      <c r="I18" s="5">
        <v>13029</v>
      </c>
      <c r="J18" s="5">
        <v>12571</v>
      </c>
      <c r="K18" s="5">
        <v>12659</v>
      </c>
      <c r="L18" s="5">
        <v>11180</v>
      </c>
      <c r="M18" s="5">
        <v>10408</v>
      </c>
      <c r="N18" s="5">
        <v>10040</v>
      </c>
      <c r="O18" s="5">
        <v>9431</v>
      </c>
      <c r="P18" s="5">
        <v>8495</v>
      </c>
      <c r="Q18" s="5"/>
      <c r="R18" s="6"/>
    </row>
    <row r="19" spans="3:18" ht="15.75" x14ac:dyDescent="0.25">
      <c r="C19" s="18" t="s">
        <v>15</v>
      </c>
      <c r="D19" s="2" t="s">
        <v>71</v>
      </c>
      <c r="E19" s="5">
        <v>7042</v>
      </c>
      <c r="F19" s="5">
        <v>6477</v>
      </c>
      <c r="G19" s="5">
        <v>5795</v>
      </c>
      <c r="H19" s="5">
        <v>5546</v>
      </c>
      <c r="I19" s="5">
        <v>4791</v>
      </c>
      <c r="J19" s="5">
        <v>5030</v>
      </c>
      <c r="K19" s="5">
        <v>5495</v>
      </c>
      <c r="L19" s="5">
        <v>4924</v>
      </c>
      <c r="M19" s="5">
        <v>4575</v>
      </c>
      <c r="N19" s="5">
        <v>4444</v>
      </c>
      <c r="O19" s="5">
        <v>3782</v>
      </c>
      <c r="P19" s="5">
        <v>3460</v>
      </c>
      <c r="Q19" s="5"/>
      <c r="R19" s="6"/>
    </row>
    <row r="20" spans="3:18" ht="15.75" x14ac:dyDescent="0.25">
      <c r="C20" s="18" t="s">
        <v>16</v>
      </c>
      <c r="D20" s="2" t="s">
        <v>17</v>
      </c>
      <c r="E20" s="10">
        <f t="shared" ref="E20:J20" si="2">E19/E18</f>
        <v>0.39450980392156865</v>
      </c>
      <c r="F20" s="10">
        <f t="shared" si="2"/>
        <v>0.38232689923853375</v>
      </c>
      <c r="G20" s="10">
        <f t="shared" si="2"/>
        <v>0.40552834149755074</v>
      </c>
      <c r="H20" s="10">
        <f t="shared" si="2"/>
        <v>0.41066271751203259</v>
      </c>
      <c r="I20" s="10">
        <f t="shared" si="2"/>
        <v>0.36771816716555378</v>
      </c>
      <c r="J20" s="10">
        <f t="shared" si="2"/>
        <v>0.40012727706626361</v>
      </c>
      <c r="K20" s="10">
        <f t="shared" ref="K20:R20" si="3">K19/K18</f>
        <v>0.43407852121020618</v>
      </c>
      <c r="L20" s="10">
        <f t="shared" si="3"/>
        <v>0.44042933810375673</v>
      </c>
      <c r="M20" s="10">
        <f t="shared" si="3"/>
        <v>0.43956571867794003</v>
      </c>
      <c r="N20" s="10">
        <f t="shared" si="3"/>
        <v>0.44262948207171315</v>
      </c>
      <c r="O20" s="10">
        <f t="shared" si="3"/>
        <v>0.40101791962676281</v>
      </c>
      <c r="P20" s="10">
        <f t="shared" si="3"/>
        <v>0.40729841082989993</v>
      </c>
      <c r="Q20" s="10" t="e">
        <f t="shared" si="3"/>
        <v>#DIV/0!</v>
      </c>
      <c r="R20" s="11" t="e">
        <f t="shared" si="3"/>
        <v>#DIV/0!</v>
      </c>
    </row>
    <row r="21" spans="3:18" ht="15.75" x14ac:dyDescent="0.25">
      <c r="C21" s="18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3:18" ht="15.75" x14ac:dyDescent="0.25">
      <c r="C22" s="18" t="s">
        <v>61</v>
      </c>
      <c r="D22" s="2" t="s">
        <v>71</v>
      </c>
      <c r="E22" s="5">
        <v>7580</v>
      </c>
      <c r="F22" s="5">
        <v>7774</v>
      </c>
      <c r="G22" s="5">
        <v>6152</v>
      </c>
      <c r="H22" s="5">
        <v>5714</v>
      </c>
      <c r="I22" s="5">
        <v>5733</v>
      </c>
      <c r="J22" s="5">
        <v>5328</v>
      </c>
      <c r="K22" s="5">
        <v>2976</v>
      </c>
      <c r="L22" s="5">
        <v>2280</v>
      </c>
      <c r="M22" s="5">
        <v>2052</v>
      </c>
      <c r="N22" s="5">
        <v>2113</v>
      </c>
      <c r="O22" s="5">
        <v>2168</v>
      </c>
      <c r="P22" s="5">
        <v>2041</v>
      </c>
      <c r="Q22" s="5"/>
      <c r="R22" s="6"/>
    </row>
    <row r="23" spans="3:18" ht="15.75" x14ac:dyDescent="0.25">
      <c r="C23" s="18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</row>
    <row r="24" spans="3:18" ht="15.75" x14ac:dyDescent="0.25">
      <c r="C24" s="18" t="s">
        <v>38</v>
      </c>
      <c r="D24" s="2" t="s">
        <v>71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</row>
    <row r="25" spans="3:18" ht="15.75" x14ac:dyDescent="0.25">
      <c r="C25" s="18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3:18" ht="16.5" thickBot="1" x14ac:dyDescent="0.3">
      <c r="C26" s="19"/>
      <c r="D26" s="2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3:18" ht="15.75" x14ac:dyDescent="0.25">
      <c r="C27" s="17" t="s">
        <v>18</v>
      </c>
      <c r="D27" s="1" t="s">
        <v>70</v>
      </c>
      <c r="E27" s="3">
        <f t="shared" ref="E27:R27" si="4">E15/E10*1000</f>
        <v>4.6959890395426847</v>
      </c>
      <c r="F27" s="3">
        <f t="shared" si="4"/>
        <v>5.6208457759368082</v>
      </c>
      <c r="G27" s="3">
        <f t="shared" si="4"/>
        <v>5.8116898532833199</v>
      </c>
      <c r="H27" s="3">
        <f t="shared" si="4"/>
        <v>4.7878280290340589</v>
      </c>
      <c r="I27" s="3">
        <f t="shared" si="4"/>
        <v>2.9743106292717418</v>
      </c>
      <c r="J27" s="3">
        <f t="shared" si="4"/>
        <v>4.3374528797060643</v>
      </c>
      <c r="K27" s="3">
        <f t="shared" si="4"/>
        <v>4.8262998367917929</v>
      </c>
      <c r="L27" s="3">
        <f t="shared" si="4"/>
        <v>3.3327187240711718</v>
      </c>
      <c r="M27" s="3">
        <f t="shared" si="4"/>
        <v>3.2011165638647516</v>
      </c>
      <c r="N27" s="3">
        <f t="shared" si="4"/>
        <v>2.6571642250670893</v>
      </c>
      <c r="O27" s="3">
        <f t="shared" si="4"/>
        <v>1.7468209618515422</v>
      </c>
      <c r="P27" s="3">
        <f t="shared" si="4"/>
        <v>2.3105360443622924</v>
      </c>
      <c r="Q27" s="3" t="e">
        <f t="shared" si="4"/>
        <v>#DIV/0!</v>
      </c>
      <c r="R27" s="4" t="e">
        <f t="shared" si="4"/>
        <v>#DIV/0!</v>
      </c>
    </row>
    <row r="28" spans="3:18" ht="16.5" thickBot="1" x14ac:dyDescent="0.3">
      <c r="C28" s="19" t="s">
        <v>20</v>
      </c>
      <c r="D28" s="22" t="s">
        <v>70</v>
      </c>
      <c r="E28" s="12">
        <f t="shared" ref="E28:R28" si="5">E19/E10*1000</f>
        <v>33.268767420985498</v>
      </c>
      <c r="F28" s="12">
        <f>F19/F10*1000</f>
        <v>31.196416530199404</v>
      </c>
      <c r="G28" s="12">
        <f>G19/G10*1000</f>
        <v>27.51531266321637</v>
      </c>
      <c r="H28" s="12">
        <f>H19/H10*1000</f>
        <v>25.804950679322538</v>
      </c>
      <c r="I28" s="12">
        <f>I19/I10*1000</f>
        <v>22.583078010841387</v>
      </c>
      <c r="J28" s="12">
        <f>J19/J10*1000</f>
        <v>24.001526936107268</v>
      </c>
      <c r="K28" s="12">
        <f t="shared" si="5"/>
        <v>25.623688505479134</v>
      </c>
      <c r="L28" s="12">
        <f t="shared" si="5"/>
        <v>22.697520051627176</v>
      </c>
      <c r="M28" s="12">
        <f t="shared" si="5"/>
        <v>20.597901940479943</v>
      </c>
      <c r="N28" s="12">
        <f t="shared" si="5"/>
        <v>19.550393735427388</v>
      </c>
      <c r="O28" s="12">
        <f t="shared" si="5"/>
        <v>16.640999691996303</v>
      </c>
      <c r="P28" s="12">
        <f t="shared" si="5"/>
        <v>15.227532787606725</v>
      </c>
      <c r="Q28" s="12" t="e">
        <f t="shared" si="5"/>
        <v>#DIV/0!</v>
      </c>
      <c r="R28" s="13" t="e">
        <f t="shared" si="5"/>
        <v>#DIV/0!</v>
      </c>
    </row>
    <row r="29" spans="3:18" ht="16.5" thickBot="1" x14ac:dyDescent="0.3">
      <c r="C29" s="20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15.75" x14ac:dyDescent="0.25">
      <c r="C30" s="17" t="s">
        <v>40</v>
      </c>
      <c r="D30" s="1" t="s">
        <v>17</v>
      </c>
      <c r="E30" s="14">
        <f>E15/E14</f>
        <v>9.7642436149312381E-2</v>
      </c>
      <c r="F30" s="14">
        <f t="shared" ref="F30:R30" si="6">F15/F14</f>
        <v>0.12142336905628967</v>
      </c>
      <c r="G30" s="14">
        <f t="shared" si="6"/>
        <v>0.12140448323745288</v>
      </c>
      <c r="H30" s="14">
        <f t="shared" si="6"/>
        <v>0.11400398847773099</v>
      </c>
      <c r="I30" s="14">
        <f t="shared" si="6"/>
        <v>7.642926356589147E-2</v>
      </c>
      <c r="J30" s="14">
        <f t="shared" si="6"/>
        <v>8.7286345304397925E-2</v>
      </c>
      <c r="K30" s="14">
        <f t="shared" si="6"/>
        <v>0.10311846169174056</v>
      </c>
      <c r="L30" s="14">
        <f t="shared" si="6"/>
        <v>8.1694915254237291E-2</v>
      </c>
      <c r="M30" s="14">
        <f t="shared" si="6"/>
        <v>8.7314257644602725E-2</v>
      </c>
      <c r="N30" s="14">
        <f t="shared" si="6"/>
        <v>8.1500472270948587E-2</v>
      </c>
      <c r="O30" s="14">
        <f t="shared" si="6"/>
        <v>6.3045894870573285E-2</v>
      </c>
      <c r="P30" s="14">
        <f t="shared" si="6"/>
        <v>9.7204221440473984E-2</v>
      </c>
      <c r="Q30" s="14" t="e">
        <f t="shared" si="6"/>
        <v>#DIV/0!</v>
      </c>
      <c r="R30" s="27" t="e">
        <f t="shared" si="6"/>
        <v>#DIV/0!</v>
      </c>
    </row>
    <row r="31" spans="3:18" ht="16.5" thickBot="1" x14ac:dyDescent="0.3">
      <c r="C31" s="19" t="s">
        <v>39</v>
      </c>
      <c r="D31" s="22" t="s">
        <v>17</v>
      </c>
      <c r="E31" s="16">
        <f t="shared" ref="E31:J31" si="7">E15/E19</f>
        <v>0.14115308151093439</v>
      </c>
      <c r="F31" s="16">
        <f t="shared" si="7"/>
        <v>0.18017600741083836</v>
      </c>
      <c r="G31" s="16">
        <f t="shared" si="7"/>
        <v>0.21121656600517688</v>
      </c>
      <c r="H31" s="16">
        <f t="shared" si="7"/>
        <v>0.18553912729895419</v>
      </c>
      <c r="I31" s="16">
        <f t="shared" si="7"/>
        <v>0.13170528073471091</v>
      </c>
      <c r="J31" s="16">
        <f t="shared" si="7"/>
        <v>0.18071570576540755</v>
      </c>
      <c r="K31" s="16">
        <f t="shared" ref="K31:R31" si="8">K15/K19</f>
        <v>0.18835304822565968</v>
      </c>
      <c r="L31" s="16">
        <f t="shared" si="8"/>
        <v>0.14683184402924451</v>
      </c>
      <c r="M31" s="16">
        <f t="shared" si="8"/>
        <v>0.15540983606557376</v>
      </c>
      <c r="N31" s="16">
        <f t="shared" si="8"/>
        <v>0.13591359135913592</v>
      </c>
      <c r="O31" s="16">
        <f t="shared" si="8"/>
        <v>0.10497091485986251</v>
      </c>
      <c r="P31" s="16">
        <f t="shared" si="8"/>
        <v>0.15173410404624277</v>
      </c>
      <c r="Q31" s="16" t="e">
        <f t="shared" si="8"/>
        <v>#DIV/0!</v>
      </c>
      <c r="R31" s="28" t="e">
        <f t="shared" si="8"/>
        <v>#DIV/0!</v>
      </c>
    </row>
    <row r="32" spans="3:18" ht="16.5" thickBot="1" x14ac:dyDescent="0.3">
      <c r="C32" s="20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2:18" ht="15.75" x14ac:dyDescent="0.25">
      <c r="C33" s="17" t="s">
        <v>23</v>
      </c>
      <c r="D33" s="1" t="s">
        <v>17</v>
      </c>
      <c r="E33" s="14">
        <f t="shared" ref="E33:Q34" si="9">(E14-F14)/F14</f>
        <v>5.9202996566434296E-2</v>
      </c>
      <c r="F33" s="14">
        <f t="shared" si="9"/>
        <v>-4.6716921245784568E-2</v>
      </c>
      <c r="G33" s="14">
        <f t="shared" si="9"/>
        <v>0.1169953467759805</v>
      </c>
      <c r="H33" s="14">
        <f t="shared" si="9"/>
        <v>9.3265503875968991E-2</v>
      </c>
      <c r="I33" s="14">
        <f t="shared" si="9"/>
        <v>-0.20722104858843865</v>
      </c>
      <c r="J33" s="14">
        <f t="shared" si="9"/>
        <v>3.7561024210421443E-2</v>
      </c>
      <c r="K33" s="14">
        <f t="shared" si="9"/>
        <v>0.13412429378531074</v>
      </c>
      <c r="L33" s="14">
        <f t="shared" si="9"/>
        <v>8.6823038192312421E-2</v>
      </c>
      <c r="M33" s="14">
        <f t="shared" si="9"/>
        <v>9.8772095533666171E-2</v>
      </c>
      <c r="N33" s="14">
        <f t="shared" si="9"/>
        <v>0.17690963951087821</v>
      </c>
      <c r="O33" s="14">
        <f t="shared" si="9"/>
        <v>0.16589520459174226</v>
      </c>
      <c r="P33" s="14" t="e">
        <f t="shared" si="9"/>
        <v>#DIV/0!</v>
      </c>
      <c r="Q33" s="14" t="e">
        <f t="shared" si="9"/>
        <v>#DIV/0!</v>
      </c>
      <c r="R33" s="4"/>
    </row>
    <row r="34" spans="2:18" ht="15.75" x14ac:dyDescent="0.25">
      <c r="C34" s="18" t="s">
        <v>24</v>
      </c>
      <c r="D34" s="2" t="s">
        <v>17</v>
      </c>
      <c r="E34" s="15">
        <f t="shared" si="9"/>
        <v>-0.14824335904027422</v>
      </c>
      <c r="F34" s="15">
        <f t="shared" si="9"/>
        <v>-4.6568627450980393E-2</v>
      </c>
      <c r="G34" s="15">
        <f t="shared" si="9"/>
        <v>0.18950437317784258</v>
      </c>
      <c r="H34" s="15">
        <f t="shared" si="9"/>
        <v>0.63074484944532483</v>
      </c>
      <c r="I34" s="15">
        <f t="shared" si="9"/>
        <v>-0.30583058305830585</v>
      </c>
      <c r="J34" s="15">
        <f t="shared" si="9"/>
        <v>-0.12173913043478261</v>
      </c>
      <c r="K34" s="15">
        <f t="shared" si="9"/>
        <v>0.43153526970954359</v>
      </c>
      <c r="L34" s="15">
        <f t="shared" si="9"/>
        <v>1.6877637130801686E-2</v>
      </c>
      <c r="M34" s="15">
        <f t="shared" si="9"/>
        <v>0.17715231788079469</v>
      </c>
      <c r="N34" s="15">
        <f t="shared" si="9"/>
        <v>0.52141057934508817</v>
      </c>
      <c r="O34" s="15">
        <f t="shared" si="9"/>
        <v>-0.24380952380952381</v>
      </c>
      <c r="P34" s="15" t="e">
        <f t="shared" si="9"/>
        <v>#DIV/0!</v>
      </c>
      <c r="Q34" s="15" t="e">
        <f t="shared" si="9"/>
        <v>#DIV/0!</v>
      </c>
      <c r="R34" s="6"/>
    </row>
    <row r="35" spans="2:18" ht="15.75" x14ac:dyDescent="0.25">
      <c r="C35" s="18" t="s">
        <v>22</v>
      </c>
      <c r="D35" s="2" t="s">
        <v>17</v>
      </c>
      <c r="E35" s="15">
        <f t="shared" ref="E35:J36" si="10">(E18-F18)/F18</f>
        <v>5.3656808925092968E-2</v>
      </c>
      <c r="F35" s="15">
        <f t="shared" si="10"/>
        <v>0.18551434569629111</v>
      </c>
      <c r="G35" s="15">
        <f t="shared" si="10"/>
        <v>5.8126619770455384E-2</v>
      </c>
      <c r="H35" s="15">
        <f t="shared" si="10"/>
        <v>3.6533885946734207E-2</v>
      </c>
      <c r="I35" s="15">
        <f t="shared" si="10"/>
        <v>3.6433060217961978E-2</v>
      </c>
      <c r="J35" s="15">
        <f t="shared" si="10"/>
        <v>-6.9515759538668143E-3</v>
      </c>
      <c r="K35" s="15">
        <f t="shared" ref="K35:P36" si="11">(K18-L18)/L18</f>
        <v>0.13228980322003578</v>
      </c>
      <c r="L35" s="15">
        <f t="shared" si="11"/>
        <v>7.4173712528823987E-2</v>
      </c>
      <c r="M35" s="15">
        <f t="shared" si="11"/>
        <v>3.6653386454183264E-2</v>
      </c>
      <c r="N35" s="15">
        <f t="shared" si="11"/>
        <v>6.4574276322765342E-2</v>
      </c>
      <c r="O35" s="15">
        <f t="shared" si="11"/>
        <v>0.1101824602707475</v>
      </c>
      <c r="P35" s="15" t="e">
        <f t="shared" si="11"/>
        <v>#DIV/0!</v>
      </c>
      <c r="Q35" s="15" t="e">
        <f>(Q18-R18)/R18</f>
        <v>#DIV/0!</v>
      </c>
      <c r="R35" s="6"/>
    </row>
    <row r="36" spans="2:18" ht="15.75" x14ac:dyDescent="0.25">
      <c r="C36" s="21" t="s">
        <v>69</v>
      </c>
      <c r="D36" s="2" t="s">
        <v>17</v>
      </c>
      <c r="E36" s="15">
        <f t="shared" si="10"/>
        <v>8.7231743090937161E-2</v>
      </c>
      <c r="F36" s="15">
        <f t="shared" si="10"/>
        <v>0.1176876617773943</v>
      </c>
      <c r="G36" s="15">
        <f t="shared" si="10"/>
        <v>4.4897223223945189E-2</v>
      </c>
      <c r="H36" s="15">
        <f t="shared" si="10"/>
        <v>0.15758714255896472</v>
      </c>
      <c r="I36" s="15">
        <f t="shared" si="10"/>
        <v>-4.7514910536779323E-2</v>
      </c>
      <c r="J36" s="15">
        <f t="shared" si="10"/>
        <v>-8.4622383985441307E-2</v>
      </c>
      <c r="K36" s="15">
        <f t="shared" si="11"/>
        <v>0.11596263200649878</v>
      </c>
      <c r="L36" s="15">
        <f t="shared" si="11"/>
        <v>7.6284153005464483E-2</v>
      </c>
      <c r="M36" s="15">
        <f t="shared" si="11"/>
        <v>2.9477947794779479E-2</v>
      </c>
      <c r="N36" s="15">
        <f t="shared" si="11"/>
        <v>0.17503966155473294</v>
      </c>
      <c r="O36" s="15">
        <f t="shared" si="11"/>
        <v>9.3063583815028897E-2</v>
      </c>
      <c r="P36" s="15" t="e">
        <f t="shared" si="11"/>
        <v>#DIV/0!</v>
      </c>
      <c r="Q36" s="15" t="e">
        <f>(Q19-R19)/R19</f>
        <v>#DIV/0!</v>
      </c>
      <c r="R36" s="6"/>
    </row>
    <row r="37" spans="2:18" ht="15.75" x14ac:dyDescent="0.25">
      <c r="C37" s="18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</row>
    <row r="38" spans="2:18" ht="16.5" thickBot="1" x14ac:dyDescent="0.3">
      <c r="C38" s="19" t="s">
        <v>25</v>
      </c>
      <c r="D38" s="22" t="s">
        <v>17</v>
      </c>
      <c r="E38" s="16">
        <f t="shared" ref="E38:Q38" si="12">(E9-F9)/F9</f>
        <v>0.10800000000000001</v>
      </c>
      <c r="F38" s="16">
        <f t="shared" si="12"/>
        <v>0.1210762331838565</v>
      </c>
      <c r="G38" s="16">
        <f t="shared" si="12"/>
        <v>0.16145833333333337</v>
      </c>
      <c r="H38" s="16">
        <f t="shared" si="12"/>
        <v>7.2625698324022284E-2</v>
      </c>
      <c r="I38" s="16">
        <f t="shared" si="12"/>
        <v>5.2941176470588283E-2</v>
      </c>
      <c r="J38" s="16">
        <f t="shared" si="12"/>
        <v>0.14864864864864863</v>
      </c>
      <c r="K38" s="16">
        <f t="shared" si="12"/>
        <v>0.10447761194029843</v>
      </c>
      <c r="L38" s="16">
        <f t="shared" si="12"/>
        <v>7.2000000000000064E-2</v>
      </c>
      <c r="M38" s="16">
        <f t="shared" si="12"/>
        <v>0.20192307692307687</v>
      </c>
      <c r="N38" s="16">
        <f t="shared" si="12"/>
        <v>0.18181818181818185</v>
      </c>
      <c r="O38" s="16">
        <f t="shared" si="12"/>
        <v>7.3170731707317138E-2</v>
      </c>
      <c r="P38" s="16" t="e">
        <f t="shared" si="12"/>
        <v>#DIV/0!</v>
      </c>
      <c r="Q38" s="16" t="e">
        <f t="shared" si="12"/>
        <v>#DIV/0!</v>
      </c>
      <c r="R38" s="13"/>
    </row>
    <row r="39" spans="2:18" ht="15.75" x14ac:dyDescent="0.25">
      <c r="C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2:18" ht="16.5" thickBot="1" x14ac:dyDescent="0.3">
      <c r="B40" t="s">
        <v>26</v>
      </c>
      <c r="C40" s="2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2:18" ht="15.75" x14ac:dyDescent="0.25">
      <c r="C41" s="17" t="s">
        <v>27</v>
      </c>
      <c r="D41" s="1" t="s">
        <v>71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2:18" ht="15.75" x14ac:dyDescent="0.25">
      <c r="C42" s="18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2:18" ht="15.75" x14ac:dyDescent="0.25">
      <c r="C43" s="18" t="s">
        <v>28</v>
      </c>
      <c r="D43" s="2" t="s">
        <v>71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6"/>
    </row>
    <row r="44" spans="2:18" ht="15.75" x14ac:dyDescent="0.25">
      <c r="C44" s="18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</row>
    <row r="45" spans="2:18" ht="15.75" x14ac:dyDescent="0.25">
      <c r="C45" s="18" t="s">
        <v>29</v>
      </c>
      <c r="D45" s="2" t="s">
        <v>71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6"/>
    </row>
    <row r="46" spans="2:18" ht="15.75" x14ac:dyDescent="0.25">
      <c r="C46" s="18" t="s">
        <v>31</v>
      </c>
      <c r="D46" s="2" t="s">
        <v>71</v>
      </c>
      <c r="E46" s="5">
        <f t="shared" ref="E46:R46" si="13">E11*-1</f>
        <v>-586.32590000000005</v>
      </c>
      <c r="F46" s="5">
        <f t="shared" si="13"/>
        <v>-519.04999999999995</v>
      </c>
      <c r="G46" s="5">
        <f t="shared" si="13"/>
        <v>-469.66030000000001</v>
      </c>
      <c r="H46" s="5">
        <f t="shared" si="13"/>
        <v>-412.64639999999997</v>
      </c>
      <c r="I46" s="5">
        <f t="shared" si="13"/>
        <v>-379.74849999999998</v>
      </c>
      <c r="J46" s="5">
        <f t="shared" si="13"/>
        <v>-356.26900000000001</v>
      </c>
      <c r="K46" s="5">
        <f t="shared" si="13"/>
        <v>-317.38600000000002</v>
      </c>
      <c r="L46" s="5">
        <f t="shared" si="13"/>
        <v>-290.69960000000003</v>
      </c>
      <c r="M46" s="5">
        <f t="shared" si="13"/>
        <v>-277.63749999999999</v>
      </c>
      <c r="N46" s="5">
        <f t="shared" si="13"/>
        <v>-236.4024</v>
      </c>
      <c r="O46" s="5">
        <f t="shared" si="13"/>
        <v>-199.99760000000001</v>
      </c>
      <c r="P46" s="5">
        <f t="shared" si="13"/>
        <v>-186.32040000000001</v>
      </c>
      <c r="Q46" s="5">
        <f t="shared" si="13"/>
        <v>0</v>
      </c>
      <c r="R46" s="6">
        <f t="shared" si="13"/>
        <v>0</v>
      </c>
    </row>
    <row r="47" spans="2:18" ht="15.75" x14ac:dyDescent="0.25">
      <c r="C47" s="18" t="s">
        <v>33</v>
      </c>
      <c r="D47" s="2" t="s">
        <v>71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6"/>
    </row>
    <row r="48" spans="2:18" ht="15.75" x14ac:dyDescent="0.25">
      <c r="C48" s="18" t="s">
        <v>34</v>
      </c>
      <c r="D48" s="2" t="s">
        <v>71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6"/>
    </row>
    <row r="49" spans="3:18" ht="16.5" thickBot="1" x14ac:dyDescent="0.3">
      <c r="C49" s="19" t="s">
        <v>32</v>
      </c>
      <c r="D49" s="22" t="s">
        <v>71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3"/>
    </row>
    <row r="50" spans="3:18" ht="15.75" x14ac:dyDescent="0.25">
      <c r="C50" s="17"/>
      <c r="D50" s="1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6"/>
    </row>
    <row r="51" spans="3:18" ht="15.75" x14ac:dyDescent="0.25">
      <c r="C51" s="18" t="s">
        <v>30</v>
      </c>
      <c r="D51" s="2" t="s">
        <v>71</v>
      </c>
      <c r="E51" s="5">
        <f>E41+E43+E45</f>
        <v>0</v>
      </c>
      <c r="F51" s="5">
        <f>F41+F43+F45</f>
        <v>0</v>
      </c>
      <c r="G51" s="5">
        <f t="shared" ref="G51:R51" si="14">G41+G43+G45</f>
        <v>0</v>
      </c>
      <c r="H51" s="5">
        <f t="shared" si="14"/>
        <v>0</v>
      </c>
      <c r="I51" s="5">
        <f t="shared" si="14"/>
        <v>0</v>
      </c>
      <c r="J51" s="5">
        <f t="shared" si="14"/>
        <v>0</v>
      </c>
      <c r="K51" s="5">
        <f t="shared" si="14"/>
        <v>0</v>
      </c>
      <c r="L51" s="5">
        <f t="shared" si="14"/>
        <v>0</v>
      </c>
      <c r="M51" s="5">
        <f t="shared" si="14"/>
        <v>0</v>
      </c>
      <c r="N51" s="5">
        <f t="shared" si="14"/>
        <v>0</v>
      </c>
      <c r="O51" s="5">
        <f t="shared" si="14"/>
        <v>0</v>
      </c>
      <c r="P51" s="5">
        <f t="shared" si="14"/>
        <v>0</v>
      </c>
      <c r="Q51" s="5">
        <f t="shared" si="14"/>
        <v>0</v>
      </c>
      <c r="R51" s="6">
        <f t="shared" si="14"/>
        <v>0</v>
      </c>
    </row>
    <row r="52" spans="3:18" ht="15.75" x14ac:dyDescent="0.25">
      <c r="C52" s="18" t="s">
        <v>37</v>
      </c>
      <c r="D52" s="2" t="s">
        <v>71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6"/>
    </row>
    <row r="53" spans="3:18" ht="16.5" thickBot="1" x14ac:dyDescent="0.3">
      <c r="C53" s="19" t="s">
        <v>35</v>
      </c>
      <c r="D53" s="22" t="s">
        <v>71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6"/>
    </row>
    <row r="54" spans="3:18" ht="16.5" thickBot="1" x14ac:dyDescent="0.3">
      <c r="C54" s="19" t="s">
        <v>36</v>
      </c>
      <c r="D54" s="2" t="s">
        <v>71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</row>
  </sheetData>
  <conditionalFormatting sqref="E33:Q38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E43:R43 E45:R45 E51:R51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topLeftCell="B1" workbookViewId="0">
      <selection activeCell="D28" sqref="D28"/>
    </sheetView>
  </sheetViews>
  <sheetFormatPr baseColWidth="10" defaultColWidth="9.140625" defaultRowHeight="15" x14ac:dyDescent="0.25"/>
  <cols>
    <col min="3" max="3" width="53.28515625" bestFit="1" customWidth="1"/>
    <col min="4" max="4" width="11" bestFit="1" customWidth="1"/>
  </cols>
  <sheetData>
    <row r="2" spans="2:18" x14ac:dyDescent="0.25">
      <c r="B2" t="s">
        <v>0</v>
      </c>
      <c r="C2" t="s">
        <v>65</v>
      </c>
    </row>
    <row r="3" spans="2:18" x14ac:dyDescent="0.25">
      <c r="B3" t="s">
        <v>1</v>
      </c>
      <c r="C3" t="s">
        <v>66</v>
      </c>
    </row>
    <row r="4" spans="2:18" x14ac:dyDescent="0.25">
      <c r="B4" t="s">
        <v>4</v>
      </c>
      <c r="C4" t="s">
        <v>5</v>
      </c>
    </row>
    <row r="6" spans="2:18" ht="15.75" thickBot="1" x14ac:dyDescent="0.3"/>
    <row r="7" spans="2:18" ht="19.5" thickBot="1" x14ac:dyDescent="0.3">
      <c r="C7" s="23"/>
      <c r="D7" s="24"/>
      <c r="E7" s="25">
        <v>2013</v>
      </c>
      <c r="F7" s="25">
        <v>2012</v>
      </c>
      <c r="G7" s="25">
        <v>2011</v>
      </c>
      <c r="H7" s="25">
        <v>2010</v>
      </c>
      <c r="I7" s="25">
        <v>2009</v>
      </c>
      <c r="J7" s="25">
        <v>2008</v>
      </c>
      <c r="K7" s="25">
        <v>2007</v>
      </c>
      <c r="L7" s="25">
        <v>2006</v>
      </c>
      <c r="M7" s="25">
        <v>2005</v>
      </c>
      <c r="N7" s="25">
        <v>2004</v>
      </c>
      <c r="O7" s="25">
        <v>2003</v>
      </c>
      <c r="P7" s="25">
        <v>2002</v>
      </c>
      <c r="Q7" s="25">
        <v>2001</v>
      </c>
      <c r="R7" s="26">
        <v>2000</v>
      </c>
    </row>
    <row r="8" spans="2:18" ht="15.75" thickBot="1" x14ac:dyDescent="0.3"/>
    <row r="9" spans="2:18" ht="15.75" x14ac:dyDescent="0.25">
      <c r="C9" s="17" t="s">
        <v>6</v>
      </c>
      <c r="D9" s="1" t="s">
        <v>70</v>
      </c>
      <c r="E9" s="3">
        <v>2.4</v>
      </c>
      <c r="F9" s="3">
        <v>2.2000000000000002</v>
      </c>
      <c r="G9" s="3">
        <v>2</v>
      </c>
      <c r="H9" s="3">
        <v>1.8</v>
      </c>
      <c r="I9" s="3">
        <v>1.6</v>
      </c>
      <c r="J9" s="3">
        <v>1.5</v>
      </c>
      <c r="K9" s="3">
        <v>1.2</v>
      </c>
      <c r="L9" s="3">
        <v>1</v>
      </c>
      <c r="M9" s="3">
        <v>0.72</v>
      </c>
      <c r="N9" s="3">
        <v>0.6</v>
      </c>
      <c r="O9" s="3">
        <v>0.46</v>
      </c>
      <c r="P9" s="3">
        <v>0.38</v>
      </c>
      <c r="Q9" s="3"/>
      <c r="R9" s="4"/>
    </row>
    <row r="10" spans="2:18" ht="15.75" x14ac:dyDescent="0.25">
      <c r="C10" s="18" t="s">
        <v>8</v>
      </c>
      <c r="D10" s="2" t="s">
        <v>9</v>
      </c>
      <c r="E10" s="5">
        <v>294130</v>
      </c>
      <c r="F10" s="5">
        <v>296190</v>
      </c>
      <c r="G10" s="5">
        <v>298530</v>
      </c>
      <c r="H10" s="5">
        <v>304000</v>
      </c>
      <c r="I10" s="5">
        <v>306480</v>
      </c>
      <c r="J10" s="5">
        <v>308400</v>
      </c>
      <c r="K10" s="5">
        <v>313260</v>
      </c>
      <c r="L10" s="5">
        <v>322900</v>
      </c>
      <c r="M10" s="5">
        <v>322300</v>
      </c>
      <c r="N10" s="5">
        <v>324720</v>
      </c>
      <c r="O10" s="5">
        <v>325180</v>
      </c>
      <c r="P10" s="5">
        <v>323420</v>
      </c>
      <c r="Q10" s="5"/>
      <c r="R10" s="6"/>
    </row>
    <row r="11" spans="2:18" ht="15.75" x14ac:dyDescent="0.25">
      <c r="C11" s="18" t="s">
        <v>10</v>
      </c>
      <c r="D11" s="2" t="s">
        <v>71</v>
      </c>
      <c r="E11" s="5">
        <f>(E9*E10)/1000</f>
        <v>705.91200000000003</v>
      </c>
      <c r="F11" s="5">
        <f t="shared" ref="F11:R11" si="0">(F9*F10)/1000</f>
        <v>651.61800000000005</v>
      </c>
      <c r="G11" s="5">
        <f t="shared" si="0"/>
        <v>597.05999999999995</v>
      </c>
      <c r="H11" s="5">
        <f t="shared" si="0"/>
        <v>547.20000000000005</v>
      </c>
      <c r="I11" s="5">
        <f t="shared" si="0"/>
        <v>490.36799999999999</v>
      </c>
      <c r="J11" s="5">
        <f t="shared" si="0"/>
        <v>462.6</v>
      </c>
      <c r="K11" s="5">
        <f t="shared" si="0"/>
        <v>375.91199999999998</v>
      </c>
      <c r="L11" s="5">
        <f t="shared" si="0"/>
        <v>322.89999999999998</v>
      </c>
      <c r="M11" s="5">
        <f t="shared" si="0"/>
        <v>232.05600000000001</v>
      </c>
      <c r="N11" s="5">
        <f t="shared" si="0"/>
        <v>194.83199999999999</v>
      </c>
      <c r="O11" s="5">
        <f t="shared" si="0"/>
        <v>149.58280000000002</v>
      </c>
      <c r="P11" s="5">
        <f t="shared" si="0"/>
        <v>122.89960000000001</v>
      </c>
      <c r="Q11" s="5">
        <f t="shared" si="0"/>
        <v>0</v>
      </c>
      <c r="R11" s="6">
        <f t="shared" si="0"/>
        <v>0</v>
      </c>
    </row>
    <row r="12" spans="2:18" ht="16.5" thickBot="1" x14ac:dyDescent="0.3">
      <c r="C12" s="19" t="s">
        <v>19</v>
      </c>
      <c r="D12" s="22" t="s">
        <v>17</v>
      </c>
      <c r="E12" s="7">
        <f>E11/E15</f>
        <v>0.40222905982905988</v>
      </c>
      <c r="F12" s="7">
        <f t="shared" ref="F12:R12" si="1">F11/F15</f>
        <v>0.38511702127659575</v>
      </c>
      <c r="G12" s="7">
        <f t="shared" si="1"/>
        <v>0.35709330143540668</v>
      </c>
      <c r="H12" s="7">
        <f t="shared" si="1"/>
        <v>0.45790794979079502</v>
      </c>
      <c r="I12" s="7">
        <f t="shared" si="1"/>
        <v>0.39104306220095691</v>
      </c>
      <c r="J12" s="7">
        <f t="shared" si="1"/>
        <v>0.38199834847233693</v>
      </c>
      <c r="K12" s="7">
        <f t="shared" si="1"/>
        <v>0.31938147833474934</v>
      </c>
      <c r="L12" s="7">
        <f t="shared" si="1"/>
        <v>0.32682186234817812</v>
      </c>
      <c r="M12" s="7">
        <f t="shared" si="1"/>
        <v>0.31963636363636366</v>
      </c>
      <c r="N12" s="7">
        <f t="shared" si="1"/>
        <v>0.27952941176470586</v>
      </c>
      <c r="O12" s="7">
        <f t="shared" si="1"/>
        <v>0.25569709401709406</v>
      </c>
      <c r="P12" s="7">
        <f t="shared" si="1"/>
        <v>0.30048801955990223</v>
      </c>
      <c r="Q12" s="7" t="e">
        <f t="shared" si="1"/>
        <v>#DIV/0!</v>
      </c>
      <c r="R12" s="8" t="e">
        <f t="shared" si="1"/>
        <v>#DIV/0!</v>
      </c>
    </row>
    <row r="13" spans="2:18" ht="16.5" thickBot="1" x14ac:dyDescent="0.3">
      <c r="C13" s="2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15.75" x14ac:dyDescent="0.25">
      <c r="C14" s="17" t="s">
        <v>12</v>
      </c>
      <c r="D14" s="1" t="s">
        <v>71</v>
      </c>
      <c r="E14" s="3">
        <v>11925</v>
      </c>
      <c r="F14" s="3">
        <v>11224</v>
      </c>
      <c r="G14" s="3">
        <v>11252</v>
      </c>
      <c r="H14" s="3">
        <v>10116</v>
      </c>
      <c r="I14" s="3">
        <v>8956</v>
      </c>
      <c r="J14" s="3">
        <v>10796</v>
      </c>
      <c r="K14" s="3">
        <v>9402</v>
      </c>
      <c r="L14" s="3">
        <v>8324</v>
      </c>
      <c r="M14" s="3">
        <v>7656</v>
      </c>
      <c r="N14" s="3">
        <v>6594</v>
      </c>
      <c r="O14" s="3">
        <v>5613</v>
      </c>
      <c r="P14" s="3">
        <v>5128</v>
      </c>
      <c r="Q14" s="3"/>
      <c r="R14" s="4"/>
    </row>
    <row r="15" spans="2:18" ht="15.75" x14ac:dyDescent="0.25">
      <c r="C15" s="18" t="s">
        <v>13</v>
      </c>
      <c r="D15" s="2" t="s">
        <v>71</v>
      </c>
      <c r="E15" s="5">
        <v>1755</v>
      </c>
      <c r="F15" s="5">
        <v>1692</v>
      </c>
      <c r="G15" s="5">
        <v>1672</v>
      </c>
      <c r="H15" s="5">
        <v>1195</v>
      </c>
      <c r="I15" s="5">
        <v>1254</v>
      </c>
      <c r="J15" s="5">
        <v>1211</v>
      </c>
      <c r="K15" s="5">
        <v>1177</v>
      </c>
      <c r="L15" s="5">
        <v>988</v>
      </c>
      <c r="M15" s="5">
        <v>726</v>
      </c>
      <c r="N15" s="5">
        <v>697</v>
      </c>
      <c r="O15" s="5">
        <v>585</v>
      </c>
      <c r="P15" s="5">
        <v>409</v>
      </c>
      <c r="Q15" s="5"/>
      <c r="R15" s="6"/>
    </row>
    <row r="16" spans="2:18" ht="15.75" x14ac:dyDescent="0.25">
      <c r="C16" s="18"/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3:18" ht="15.75" x14ac:dyDescent="0.25">
      <c r="C17" s="18"/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3:18" ht="15.75" x14ac:dyDescent="0.25">
      <c r="C18" s="18" t="s">
        <v>14</v>
      </c>
      <c r="D18" s="2" t="s">
        <v>71</v>
      </c>
      <c r="E18" s="5">
        <v>20255</v>
      </c>
      <c r="F18" s="5">
        <v>18090</v>
      </c>
      <c r="G18" s="5">
        <v>16356</v>
      </c>
      <c r="H18" s="5">
        <v>15274</v>
      </c>
      <c r="I18" s="5">
        <v>14317</v>
      </c>
      <c r="J18" s="5">
        <v>13054</v>
      </c>
      <c r="K18" s="5">
        <v>13382</v>
      </c>
      <c r="L18" s="5">
        <v>11102</v>
      </c>
      <c r="M18" s="5">
        <v>10491</v>
      </c>
      <c r="N18" s="5">
        <v>9878</v>
      </c>
      <c r="O18" s="5">
        <v>8305</v>
      </c>
      <c r="P18" s="5">
        <v>7401</v>
      </c>
      <c r="Q18" s="5"/>
      <c r="R18" s="6"/>
    </row>
    <row r="19" spans="3:18" ht="15.75" x14ac:dyDescent="0.25">
      <c r="C19" s="18" t="s">
        <v>15</v>
      </c>
      <c r="D19" s="2" t="s">
        <v>71</v>
      </c>
      <c r="E19" s="5">
        <v>6609</v>
      </c>
      <c r="F19" s="5">
        <v>6064</v>
      </c>
      <c r="G19" s="5">
        <v>5488</v>
      </c>
      <c r="H19" s="5">
        <v>5792</v>
      </c>
      <c r="I19" s="5">
        <v>5315</v>
      </c>
      <c r="J19" s="5">
        <v>4009</v>
      </c>
      <c r="K19" s="5">
        <v>5142</v>
      </c>
      <c r="L19" s="5">
        <v>4554</v>
      </c>
      <c r="M19" s="5">
        <v>3902</v>
      </c>
      <c r="N19" s="5">
        <v>3608</v>
      </c>
      <c r="O19" s="5">
        <v>3088</v>
      </c>
      <c r="P19" s="5">
        <v>2340</v>
      </c>
      <c r="Q19" s="5"/>
      <c r="R19" s="6"/>
    </row>
    <row r="20" spans="3:18" ht="15.75" x14ac:dyDescent="0.25">
      <c r="C20" s="18" t="s">
        <v>16</v>
      </c>
      <c r="D20" s="2" t="s">
        <v>17</v>
      </c>
      <c r="E20" s="10">
        <f t="shared" ref="E20:J20" si="2">E19/E18</f>
        <v>0.32628980498642313</v>
      </c>
      <c r="F20" s="10">
        <f t="shared" si="2"/>
        <v>0.33521282476506359</v>
      </c>
      <c r="G20" s="10">
        <f t="shared" si="2"/>
        <v>0.33553436047933483</v>
      </c>
      <c r="H20" s="10">
        <f t="shared" si="2"/>
        <v>0.37920649469687051</v>
      </c>
      <c r="I20" s="10">
        <f t="shared" si="2"/>
        <v>0.37123699098973251</v>
      </c>
      <c r="J20" s="10">
        <f t="shared" si="2"/>
        <v>0.30710893212808332</v>
      </c>
      <c r="K20" s="10">
        <f t="shared" ref="K20:R20" si="3">K19/K18</f>
        <v>0.38424749663727398</v>
      </c>
      <c r="L20" s="10">
        <f t="shared" si="3"/>
        <v>0.41019636101603313</v>
      </c>
      <c r="M20" s="10">
        <f t="shared" si="3"/>
        <v>0.37193785149175485</v>
      </c>
      <c r="N20" s="10">
        <f t="shared" si="3"/>
        <v>0.36525612472160357</v>
      </c>
      <c r="O20" s="10">
        <f t="shared" si="3"/>
        <v>0.37182420228777846</v>
      </c>
      <c r="P20" s="10">
        <f t="shared" si="3"/>
        <v>0.3161734900689096</v>
      </c>
      <c r="Q20" s="10" t="e">
        <f t="shared" si="3"/>
        <v>#DIV/0!</v>
      </c>
      <c r="R20" s="11" t="e">
        <f t="shared" si="3"/>
        <v>#DIV/0!</v>
      </c>
    </row>
    <row r="21" spans="3:18" ht="15.75" x14ac:dyDescent="0.25">
      <c r="C21" s="18"/>
      <c r="D21" s="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3:18" ht="15.75" x14ac:dyDescent="0.25">
      <c r="C22" s="18" t="s">
        <v>61</v>
      </c>
      <c r="D22" s="2" t="s">
        <v>71</v>
      </c>
      <c r="E22" s="5">
        <v>8026</v>
      </c>
      <c r="F22" s="5">
        <v>6685</v>
      </c>
      <c r="G22" s="5">
        <v>5838</v>
      </c>
      <c r="H22" s="5">
        <v>5155</v>
      </c>
      <c r="I22" s="5">
        <v>4757</v>
      </c>
      <c r="J22" s="5">
        <v>3709</v>
      </c>
      <c r="K22" s="5">
        <v>3364</v>
      </c>
      <c r="L22" s="5">
        <v>2981</v>
      </c>
      <c r="M22" s="5">
        <v>2926</v>
      </c>
      <c r="N22" s="5">
        <v>2876</v>
      </c>
      <c r="O22" s="5">
        <v>2661</v>
      </c>
      <c r="P22" s="5">
        <v>2510</v>
      </c>
      <c r="Q22" s="5"/>
      <c r="R22" s="6"/>
    </row>
    <row r="23" spans="3:18" ht="15.75" x14ac:dyDescent="0.25">
      <c r="C23" s="18"/>
      <c r="D23" s="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</row>
    <row r="24" spans="3:18" ht="15.75" x14ac:dyDescent="0.25">
      <c r="C24" s="18" t="s">
        <v>38</v>
      </c>
      <c r="D24" s="2" t="s">
        <v>71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</row>
    <row r="25" spans="3:18" ht="15.75" x14ac:dyDescent="0.25">
      <c r="C25" s="18"/>
      <c r="D25" s="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3:18" ht="16.5" thickBot="1" x14ac:dyDescent="0.3">
      <c r="C26" s="19"/>
      <c r="D26" s="2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3:18" ht="15.75" x14ac:dyDescent="0.25">
      <c r="C27" s="17" t="s">
        <v>18</v>
      </c>
      <c r="D27" s="1" t="s">
        <v>70</v>
      </c>
      <c r="E27" s="3">
        <f t="shared" ref="E27:R27" si="4">E15/E10*1000</f>
        <v>5.966749396525346</v>
      </c>
      <c r="F27" s="3">
        <f t="shared" si="4"/>
        <v>5.7125493770890312</v>
      </c>
      <c r="G27" s="3">
        <f t="shared" si="4"/>
        <v>5.60077714132583</v>
      </c>
      <c r="H27" s="3">
        <f t="shared" si="4"/>
        <v>3.9309210526315792</v>
      </c>
      <c r="I27" s="3">
        <f t="shared" si="4"/>
        <v>4.0916209866875493</v>
      </c>
      <c r="J27" s="3">
        <f t="shared" si="4"/>
        <v>3.9267185473411153</v>
      </c>
      <c r="K27" s="3">
        <f t="shared" si="4"/>
        <v>3.7572623379939984</v>
      </c>
      <c r="L27" s="3">
        <f t="shared" si="4"/>
        <v>3.0597708268813872</v>
      </c>
      <c r="M27" s="3">
        <f t="shared" si="4"/>
        <v>2.2525597269624571</v>
      </c>
      <c r="N27" s="3">
        <f t="shared" si="4"/>
        <v>2.1464646464646462</v>
      </c>
      <c r="O27" s="3">
        <f t="shared" si="4"/>
        <v>1.7990036287594564</v>
      </c>
      <c r="P27" s="3">
        <f t="shared" si="4"/>
        <v>1.2646094861171233</v>
      </c>
      <c r="Q27" s="3" t="e">
        <f t="shared" si="4"/>
        <v>#DIV/0!</v>
      </c>
      <c r="R27" s="4" t="e">
        <f t="shared" si="4"/>
        <v>#DIV/0!</v>
      </c>
    </row>
    <row r="28" spans="3:18" ht="16.5" thickBot="1" x14ac:dyDescent="0.3">
      <c r="C28" s="19" t="s">
        <v>20</v>
      </c>
      <c r="D28" s="22" t="s">
        <v>70</v>
      </c>
      <c r="E28" s="12">
        <f t="shared" ref="E28:R28" si="5">E19/E10*1000</f>
        <v>22.469656274436474</v>
      </c>
      <c r="F28" s="12">
        <f>F19/F10*1000</f>
        <v>20.473344812451469</v>
      </c>
      <c r="G28" s="12">
        <f>G19/G10*1000</f>
        <v>18.383412052390046</v>
      </c>
      <c r="H28" s="12">
        <f>H19/H10*1000</f>
        <v>19.05263157894737</v>
      </c>
      <c r="I28" s="12">
        <f>I19/I10*1000</f>
        <v>17.342077786478725</v>
      </c>
      <c r="J28" s="12">
        <f>J19/J10*1000</f>
        <v>12.99935149156939</v>
      </c>
      <c r="K28" s="12">
        <f t="shared" si="5"/>
        <v>16.414479984677264</v>
      </c>
      <c r="L28" s="12">
        <f t="shared" si="5"/>
        <v>14.103437596779189</v>
      </c>
      <c r="M28" s="12">
        <f t="shared" si="5"/>
        <v>12.106732857586099</v>
      </c>
      <c r="N28" s="12">
        <f t="shared" si="5"/>
        <v>11.111111111111111</v>
      </c>
      <c r="O28" s="12">
        <f t="shared" si="5"/>
        <v>9.4962789839473523</v>
      </c>
      <c r="P28" s="12">
        <f t="shared" si="5"/>
        <v>7.2351740770515125</v>
      </c>
      <c r="Q28" s="12" t="e">
        <f t="shared" si="5"/>
        <v>#DIV/0!</v>
      </c>
      <c r="R28" s="13" t="e">
        <f t="shared" si="5"/>
        <v>#DIV/0!</v>
      </c>
    </row>
    <row r="29" spans="3:18" ht="16.5" thickBot="1" x14ac:dyDescent="0.3">
      <c r="C29" s="20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3:18" ht="15.75" x14ac:dyDescent="0.25">
      <c r="C30" s="17" t="s">
        <v>40</v>
      </c>
      <c r="D30" s="1" t="s">
        <v>17</v>
      </c>
      <c r="E30" s="14">
        <f>E15/E14</f>
        <v>0.14716981132075471</v>
      </c>
      <c r="F30" s="14">
        <f t="shared" ref="F30:R30" si="6">F15/F14</f>
        <v>0.15074839629365644</v>
      </c>
      <c r="G30" s="14">
        <f t="shared" si="6"/>
        <v>0.14859580519018842</v>
      </c>
      <c r="H30" s="14">
        <f t="shared" si="6"/>
        <v>0.11812969553183077</v>
      </c>
      <c r="I30" s="14">
        <f t="shared" si="6"/>
        <v>0.1400178651183564</v>
      </c>
      <c r="J30" s="14">
        <f t="shared" si="6"/>
        <v>0.11217117450907743</v>
      </c>
      <c r="K30" s="14">
        <f t="shared" si="6"/>
        <v>0.1251861306105084</v>
      </c>
      <c r="L30" s="14">
        <f t="shared" si="6"/>
        <v>0.11869293608841903</v>
      </c>
      <c r="M30" s="14">
        <f t="shared" si="6"/>
        <v>9.4827586206896547E-2</v>
      </c>
      <c r="N30" s="14">
        <f t="shared" si="6"/>
        <v>0.10570215347285411</v>
      </c>
      <c r="O30" s="14">
        <f t="shared" si="6"/>
        <v>0.1042223409941208</v>
      </c>
      <c r="P30" s="14">
        <f t="shared" si="6"/>
        <v>7.975819032761311E-2</v>
      </c>
      <c r="Q30" s="14" t="e">
        <f t="shared" si="6"/>
        <v>#DIV/0!</v>
      </c>
      <c r="R30" s="27" t="e">
        <f t="shared" si="6"/>
        <v>#DIV/0!</v>
      </c>
    </row>
    <row r="31" spans="3:18" ht="16.5" thickBot="1" x14ac:dyDescent="0.3">
      <c r="C31" s="19" t="s">
        <v>39</v>
      </c>
      <c r="D31" s="22" t="s">
        <v>17</v>
      </c>
      <c r="E31" s="16">
        <f t="shared" ref="E31:J31" si="7">E15/E19</f>
        <v>0.265546981389015</v>
      </c>
      <c r="F31" s="16">
        <f t="shared" si="7"/>
        <v>0.27902374670184699</v>
      </c>
      <c r="G31" s="16">
        <f t="shared" si="7"/>
        <v>0.30466472303206998</v>
      </c>
      <c r="H31" s="16">
        <f t="shared" si="7"/>
        <v>0.20631906077348067</v>
      </c>
      <c r="I31" s="16">
        <f t="shared" si="7"/>
        <v>0.23593603010348072</v>
      </c>
      <c r="J31" s="16">
        <f t="shared" si="7"/>
        <v>0.30207034173110503</v>
      </c>
      <c r="K31" s="16">
        <f t="shared" ref="K31:R31" si="8">K15/K19</f>
        <v>0.22889926098794244</v>
      </c>
      <c r="L31" s="16">
        <f t="shared" si="8"/>
        <v>0.21695212999560826</v>
      </c>
      <c r="M31" s="16">
        <f t="shared" si="8"/>
        <v>0.18605843157355204</v>
      </c>
      <c r="N31" s="16">
        <f t="shared" si="8"/>
        <v>0.19318181818181818</v>
      </c>
      <c r="O31" s="16">
        <f t="shared" si="8"/>
        <v>0.18944300518134716</v>
      </c>
      <c r="P31" s="16">
        <f t="shared" si="8"/>
        <v>0.17478632478632478</v>
      </c>
      <c r="Q31" s="16" t="e">
        <f t="shared" si="8"/>
        <v>#DIV/0!</v>
      </c>
      <c r="R31" s="28" t="e">
        <f t="shared" si="8"/>
        <v>#DIV/0!</v>
      </c>
    </row>
    <row r="32" spans="3:18" ht="16.5" thickBot="1" x14ac:dyDescent="0.3">
      <c r="C32" s="20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2:18" ht="15.75" x14ac:dyDescent="0.25">
      <c r="C33" s="17" t="s">
        <v>23</v>
      </c>
      <c r="D33" s="1" t="s">
        <v>17</v>
      </c>
      <c r="E33" s="14">
        <f t="shared" ref="E33:Q34" si="9">(E14-F14)/F14</f>
        <v>6.2455452601568068E-2</v>
      </c>
      <c r="F33" s="14">
        <f t="shared" si="9"/>
        <v>-2.4884464984002842E-3</v>
      </c>
      <c r="G33" s="14">
        <f t="shared" si="9"/>
        <v>0.11229735073151444</v>
      </c>
      <c r="H33" s="14">
        <f t="shared" si="9"/>
        <v>0.12952210808396605</v>
      </c>
      <c r="I33" s="14">
        <f t="shared" si="9"/>
        <v>-0.17043349388662468</v>
      </c>
      <c r="J33" s="14">
        <f t="shared" si="9"/>
        <v>0.1482663263135503</v>
      </c>
      <c r="K33" s="14">
        <f t="shared" si="9"/>
        <v>0.12950504565112927</v>
      </c>
      <c r="L33" s="14">
        <f t="shared" si="9"/>
        <v>8.7251828631138978E-2</v>
      </c>
      <c r="M33" s="14">
        <f t="shared" si="9"/>
        <v>0.1610555050045496</v>
      </c>
      <c r="N33" s="14">
        <f t="shared" si="9"/>
        <v>0.17477284874398719</v>
      </c>
      <c r="O33" s="14">
        <f t="shared" si="9"/>
        <v>9.4578783151326049E-2</v>
      </c>
      <c r="P33" s="14" t="e">
        <f t="shared" si="9"/>
        <v>#DIV/0!</v>
      </c>
      <c r="Q33" s="14" t="e">
        <f t="shared" si="9"/>
        <v>#DIV/0!</v>
      </c>
      <c r="R33" s="4"/>
    </row>
    <row r="34" spans="2:18" ht="15.75" x14ac:dyDescent="0.25">
      <c r="C34" s="18" t="s">
        <v>24</v>
      </c>
      <c r="D34" s="2" t="s">
        <v>17</v>
      </c>
      <c r="E34" s="15">
        <f t="shared" si="9"/>
        <v>3.7234042553191488E-2</v>
      </c>
      <c r="F34" s="15">
        <f t="shared" si="9"/>
        <v>1.1961722488038277E-2</v>
      </c>
      <c r="G34" s="15">
        <f t="shared" si="9"/>
        <v>0.399163179916318</v>
      </c>
      <c r="H34" s="15">
        <f t="shared" si="9"/>
        <v>-4.704944178628389E-2</v>
      </c>
      <c r="I34" s="15">
        <f t="shared" si="9"/>
        <v>3.5507844756399669E-2</v>
      </c>
      <c r="J34" s="15">
        <f t="shared" si="9"/>
        <v>2.8887000849617671E-2</v>
      </c>
      <c r="K34" s="15">
        <f t="shared" si="9"/>
        <v>0.19129554655870445</v>
      </c>
      <c r="L34" s="15">
        <f t="shared" si="9"/>
        <v>0.3608815426997245</v>
      </c>
      <c r="M34" s="15">
        <f t="shared" si="9"/>
        <v>4.1606886657101862E-2</v>
      </c>
      <c r="N34" s="15">
        <f t="shared" si="9"/>
        <v>0.19145299145299147</v>
      </c>
      <c r="O34" s="15">
        <f t="shared" si="9"/>
        <v>0.43031784841075793</v>
      </c>
      <c r="P34" s="15" t="e">
        <f t="shared" si="9"/>
        <v>#DIV/0!</v>
      </c>
      <c r="Q34" s="15" t="e">
        <f t="shared" si="9"/>
        <v>#DIV/0!</v>
      </c>
      <c r="R34" s="6"/>
    </row>
    <row r="35" spans="2:18" ht="15.75" x14ac:dyDescent="0.25">
      <c r="C35" s="18" t="s">
        <v>22</v>
      </c>
      <c r="D35" s="2" t="s">
        <v>17</v>
      </c>
      <c r="E35" s="15">
        <f t="shared" ref="E35:J36" si="10">(E18-F18)/F18</f>
        <v>0.11967938087341072</v>
      </c>
      <c r="F35" s="15">
        <f t="shared" si="10"/>
        <v>0.10601614086573734</v>
      </c>
      <c r="G35" s="15">
        <f t="shared" si="10"/>
        <v>7.0839334817336647E-2</v>
      </c>
      <c r="H35" s="15">
        <f t="shared" si="10"/>
        <v>6.6843612488649853E-2</v>
      </c>
      <c r="I35" s="15">
        <f t="shared" si="10"/>
        <v>9.6751953424237785E-2</v>
      </c>
      <c r="J35" s="15">
        <f t="shared" si="10"/>
        <v>-2.4510536541623076E-2</v>
      </c>
      <c r="K35" s="15">
        <f t="shared" ref="K35:P36" si="11">(K18-L18)/L18</f>
        <v>0.20536840208971358</v>
      </c>
      <c r="L35" s="15">
        <f t="shared" si="11"/>
        <v>5.8240396530359353E-2</v>
      </c>
      <c r="M35" s="15">
        <f t="shared" si="11"/>
        <v>6.2057096578254707E-2</v>
      </c>
      <c r="N35" s="15">
        <f t="shared" si="11"/>
        <v>0.18940397350993377</v>
      </c>
      <c r="O35" s="15">
        <f t="shared" si="11"/>
        <v>0.12214565599243346</v>
      </c>
      <c r="P35" s="15" t="e">
        <f t="shared" si="11"/>
        <v>#DIV/0!</v>
      </c>
      <c r="Q35" s="15" t="e">
        <f>(Q18-R18)/R18</f>
        <v>#DIV/0!</v>
      </c>
      <c r="R35" s="6"/>
    </row>
    <row r="36" spans="2:18" ht="15.75" x14ac:dyDescent="0.25">
      <c r="C36" s="21" t="s">
        <v>69</v>
      </c>
      <c r="D36" s="2" t="s">
        <v>17</v>
      </c>
      <c r="E36" s="15">
        <f t="shared" si="10"/>
        <v>8.9874670184696567E-2</v>
      </c>
      <c r="F36" s="15">
        <f t="shared" si="10"/>
        <v>0.10495626822157435</v>
      </c>
      <c r="G36" s="15">
        <f t="shared" si="10"/>
        <v>-5.2486187845303865E-2</v>
      </c>
      <c r="H36" s="15">
        <f t="shared" si="10"/>
        <v>8.9746001881467544E-2</v>
      </c>
      <c r="I36" s="15">
        <f t="shared" si="10"/>
        <v>0.32576702419555997</v>
      </c>
      <c r="J36" s="15">
        <f t="shared" si="10"/>
        <v>-0.22034227926876701</v>
      </c>
      <c r="K36" s="15">
        <f t="shared" si="11"/>
        <v>0.12911725955204217</v>
      </c>
      <c r="L36" s="15">
        <f t="shared" si="11"/>
        <v>0.16709379805228089</v>
      </c>
      <c r="M36" s="15">
        <f t="shared" si="11"/>
        <v>8.1485587583148555E-2</v>
      </c>
      <c r="N36" s="15">
        <f t="shared" si="11"/>
        <v>0.16839378238341968</v>
      </c>
      <c r="O36" s="15">
        <f t="shared" si="11"/>
        <v>0.31965811965811963</v>
      </c>
      <c r="P36" s="15" t="e">
        <f t="shared" si="11"/>
        <v>#DIV/0!</v>
      </c>
      <c r="Q36" s="15" t="e">
        <f>(Q19-R19)/R19</f>
        <v>#DIV/0!</v>
      </c>
      <c r="R36" s="6"/>
    </row>
    <row r="37" spans="2:18" ht="15.75" x14ac:dyDescent="0.25">
      <c r="C37" s="18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</row>
    <row r="38" spans="2:18" ht="16.5" thickBot="1" x14ac:dyDescent="0.3">
      <c r="C38" s="19" t="s">
        <v>25</v>
      </c>
      <c r="D38" s="22" t="s">
        <v>17</v>
      </c>
      <c r="E38" s="16">
        <f t="shared" ref="E38:Q38" si="12">(E9-F9)/F9</f>
        <v>9.0909090909090787E-2</v>
      </c>
      <c r="F38" s="16">
        <f t="shared" si="12"/>
        <v>0.10000000000000009</v>
      </c>
      <c r="G38" s="16">
        <f t="shared" si="12"/>
        <v>0.11111111111111108</v>
      </c>
      <c r="H38" s="16">
        <f t="shared" si="12"/>
        <v>0.12499999999999997</v>
      </c>
      <c r="I38" s="16">
        <f t="shared" si="12"/>
        <v>6.6666666666666721E-2</v>
      </c>
      <c r="J38" s="16">
        <f t="shared" si="12"/>
        <v>0.25000000000000006</v>
      </c>
      <c r="K38" s="16">
        <f t="shared" si="12"/>
        <v>0.19999999999999996</v>
      </c>
      <c r="L38" s="16">
        <f t="shared" si="12"/>
        <v>0.38888888888888895</v>
      </c>
      <c r="M38" s="16">
        <f t="shared" si="12"/>
        <v>0.2</v>
      </c>
      <c r="N38" s="16">
        <f t="shared" si="12"/>
        <v>0.30434782608695643</v>
      </c>
      <c r="O38" s="16">
        <f t="shared" si="12"/>
        <v>0.21052631578947373</v>
      </c>
      <c r="P38" s="16" t="e">
        <f t="shared" si="12"/>
        <v>#DIV/0!</v>
      </c>
      <c r="Q38" s="16" t="e">
        <f t="shared" si="12"/>
        <v>#DIV/0!</v>
      </c>
      <c r="R38" s="13"/>
    </row>
    <row r="39" spans="2:18" ht="15.75" x14ac:dyDescent="0.25">
      <c r="C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2:18" ht="16.5" thickBot="1" x14ac:dyDescent="0.3">
      <c r="B40" t="s">
        <v>26</v>
      </c>
      <c r="C40" s="2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2:18" ht="15.75" x14ac:dyDescent="0.25">
      <c r="C41" s="17" t="s">
        <v>27</v>
      </c>
      <c r="D41" s="1" t="s">
        <v>71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2:18" ht="15.75" x14ac:dyDescent="0.25">
      <c r="C42" s="18"/>
      <c r="D42" s="2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2:18" ht="15.75" x14ac:dyDescent="0.25">
      <c r="C43" s="18" t="s">
        <v>28</v>
      </c>
      <c r="D43" s="2" t="s">
        <v>71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6"/>
    </row>
    <row r="44" spans="2:18" ht="15.75" x14ac:dyDescent="0.25">
      <c r="C44" s="18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"/>
    </row>
    <row r="45" spans="2:18" ht="15.75" x14ac:dyDescent="0.25">
      <c r="C45" s="18" t="s">
        <v>29</v>
      </c>
      <c r="D45" s="2" t="s">
        <v>71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6"/>
    </row>
    <row r="46" spans="2:18" ht="15.75" x14ac:dyDescent="0.25">
      <c r="C46" s="18" t="s">
        <v>31</v>
      </c>
      <c r="D46" s="2" t="s">
        <v>71</v>
      </c>
      <c r="E46" s="5">
        <f t="shared" ref="E46:R46" si="13">E11*-1</f>
        <v>-705.91200000000003</v>
      </c>
      <c r="F46" s="5">
        <f t="shared" si="13"/>
        <v>-651.61800000000005</v>
      </c>
      <c r="G46" s="5">
        <f t="shared" si="13"/>
        <v>-597.05999999999995</v>
      </c>
      <c r="H46" s="5">
        <f t="shared" si="13"/>
        <v>-547.20000000000005</v>
      </c>
      <c r="I46" s="5">
        <f t="shared" si="13"/>
        <v>-490.36799999999999</v>
      </c>
      <c r="J46" s="5">
        <f t="shared" si="13"/>
        <v>-462.6</v>
      </c>
      <c r="K46" s="5">
        <f t="shared" si="13"/>
        <v>-375.91199999999998</v>
      </c>
      <c r="L46" s="5">
        <f t="shared" si="13"/>
        <v>-322.89999999999998</v>
      </c>
      <c r="M46" s="5">
        <f t="shared" si="13"/>
        <v>-232.05600000000001</v>
      </c>
      <c r="N46" s="5">
        <f t="shared" si="13"/>
        <v>-194.83199999999999</v>
      </c>
      <c r="O46" s="5">
        <f t="shared" si="13"/>
        <v>-149.58280000000002</v>
      </c>
      <c r="P46" s="5">
        <f t="shared" si="13"/>
        <v>-122.89960000000001</v>
      </c>
      <c r="Q46" s="5">
        <f t="shared" si="13"/>
        <v>0</v>
      </c>
      <c r="R46" s="6">
        <f t="shared" si="13"/>
        <v>0</v>
      </c>
    </row>
    <row r="47" spans="2:18" ht="15.75" x14ac:dyDescent="0.25">
      <c r="C47" s="18" t="s">
        <v>33</v>
      </c>
      <c r="D47" s="2" t="s">
        <v>71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6"/>
    </row>
    <row r="48" spans="2:18" ht="15.75" x14ac:dyDescent="0.25">
      <c r="C48" s="18" t="s">
        <v>34</v>
      </c>
      <c r="D48" s="2" t="s">
        <v>71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6"/>
    </row>
    <row r="49" spans="3:18" ht="16.5" thickBot="1" x14ac:dyDescent="0.3">
      <c r="C49" s="19" t="s">
        <v>32</v>
      </c>
      <c r="D49" s="22" t="s">
        <v>71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3"/>
    </row>
    <row r="50" spans="3:18" ht="15.75" x14ac:dyDescent="0.25">
      <c r="C50" s="17"/>
      <c r="D50" s="1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6"/>
    </row>
    <row r="51" spans="3:18" ht="15.75" x14ac:dyDescent="0.25">
      <c r="C51" s="18" t="s">
        <v>30</v>
      </c>
      <c r="D51" s="2" t="s">
        <v>71</v>
      </c>
      <c r="E51" s="5">
        <f>E41+E43+E45</f>
        <v>0</v>
      </c>
      <c r="F51" s="5">
        <f>F41+F43+F45</f>
        <v>0</v>
      </c>
      <c r="G51" s="5">
        <f t="shared" ref="G51:R51" si="14">G41+G43+G45</f>
        <v>0</v>
      </c>
      <c r="H51" s="5">
        <f t="shared" si="14"/>
        <v>0</v>
      </c>
      <c r="I51" s="5">
        <f t="shared" si="14"/>
        <v>0</v>
      </c>
      <c r="J51" s="5">
        <f t="shared" si="14"/>
        <v>0</v>
      </c>
      <c r="K51" s="5">
        <f t="shared" si="14"/>
        <v>0</v>
      </c>
      <c r="L51" s="5">
        <f t="shared" si="14"/>
        <v>0</v>
      </c>
      <c r="M51" s="5">
        <f t="shared" si="14"/>
        <v>0</v>
      </c>
      <c r="N51" s="5">
        <f t="shared" si="14"/>
        <v>0</v>
      </c>
      <c r="O51" s="5">
        <f t="shared" si="14"/>
        <v>0</v>
      </c>
      <c r="P51" s="5">
        <f t="shared" si="14"/>
        <v>0</v>
      </c>
      <c r="Q51" s="5">
        <f t="shared" si="14"/>
        <v>0</v>
      </c>
      <c r="R51" s="6">
        <f t="shared" si="14"/>
        <v>0</v>
      </c>
    </row>
    <row r="52" spans="3:18" ht="15.75" x14ac:dyDescent="0.25">
      <c r="C52" s="18" t="s">
        <v>37</v>
      </c>
      <c r="D52" s="2" t="s">
        <v>71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6"/>
    </row>
    <row r="53" spans="3:18" ht="15.75" x14ac:dyDescent="0.25">
      <c r="C53" s="18" t="s">
        <v>35</v>
      </c>
      <c r="D53" s="2" t="s">
        <v>71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6"/>
    </row>
    <row r="54" spans="3:18" ht="16.5" thickBot="1" x14ac:dyDescent="0.3">
      <c r="C54" s="19" t="s">
        <v>36</v>
      </c>
      <c r="D54" s="22" t="s">
        <v>71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</row>
  </sheetData>
  <conditionalFormatting sqref="E33:Q3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43:R43 E45:R45 E51:R5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40"/>
  <sheetViews>
    <sheetView tabSelected="1" workbookViewId="0">
      <selection activeCell="E27" sqref="E27"/>
    </sheetView>
  </sheetViews>
  <sheetFormatPr baseColWidth="10" defaultColWidth="9.140625" defaultRowHeight="15" x14ac:dyDescent="0.25"/>
  <cols>
    <col min="1" max="1" width="13.7109375" bestFit="1" customWidth="1"/>
    <col min="2" max="2" width="19.28515625" bestFit="1" customWidth="1"/>
    <col min="3" max="3" width="18.85546875" bestFit="1" customWidth="1"/>
    <col min="9" max="9" width="20" bestFit="1" customWidth="1"/>
  </cols>
  <sheetData>
    <row r="4" spans="1:22" ht="15.75" thickBot="1" x14ac:dyDescent="0.3"/>
    <row r="5" spans="1:22" ht="19.5" thickBot="1" x14ac:dyDescent="0.3">
      <c r="A5" t="s">
        <v>43</v>
      </c>
      <c r="E5" s="29">
        <v>2013</v>
      </c>
      <c r="F5" s="29">
        <v>2012</v>
      </c>
      <c r="G5" s="29">
        <v>2011</v>
      </c>
      <c r="H5" s="29">
        <v>2010</v>
      </c>
      <c r="I5" s="40"/>
      <c r="J5" s="29">
        <v>2010</v>
      </c>
      <c r="K5" s="29">
        <v>2009</v>
      </c>
      <c r="L5" s="29">
        <v>2008</v>
      </c>
      <c r="M5" s="29">
        <v>2007</v>
      </c>
      <c r="N5" s="29">
        <v>2006</v>
      </c>
      <c r="O5" s="29">
        <v>2005</v>
      </c>
      <c r="P5" s="29">
        <v>2004</v>
      </c>
      <c r="Q5" s="29">
        <v>2003</v>
      </c>
      <c r="R5" s="29">
        <v>2002</v>
      </c>
      <c r="S5" s="29">
        <v>2001</v>
      </c>
      <c r="T5" s="29">
        <v>2000</v>
      </c>
    </row>
    <row r="6" spans="1:22" ht="15.75" x14ac:dyDescent="0.25">
      <c r="B6" s="46" t="s">
        <v>72</v>
      </c>
      <c r="C6" s="31" t="s">
        <v>12</v>
      </c>
      <c r="D6" s="31"/>
      <c r="E6" s="32">
        <v>13971</v>
      </c>
      <c r="F6" s="32">
        <v>13241</v>
      </c>
      <c r="G6" s="32">
        <v>11061</v>
      </c>
      <c r="H6" s="32">
        <v>10228</v>
      </c>
      <c r="I6" s="41"/>
      <c r="J6" s="32">
        <v>10228</v>
      </c>
      <c r="K6" s="32">
        <v>8932</v>
      </c>
      <c r="L6" s="32">
        <v>9515</v>
      </c>
      <c r="M6" s="32">
        <v>9209</v>
      </c>
      <c r="N6" s="32">
        <v>6195</v>
      </c>
      <c r="O6" s="32">
        <v>4448</v>
      </c>
      <c r="P6" s="32">
        <v>4003</v>
      </c>
      <c r="Q6" s="32">
        <v>3843</v>
      </c>
      <c r="R6" s="32">
        <v>3880</v>
      </c>
      <c r="S6" s="32">
        <v>3875</v>
      </c>
      <c r="T6" s="33">
        <v>3784</v>
      </c>
      <c r="U6" s="30"/>
      <c r="V6" s="30"/>
    </row>
    <row r="7" spans="1:22" x14ac:dyDescent="0.25">
      <c r="B7" s="44"/>
      <c r="C7" s="34" t="s">
        <v>44</v>
      </c>
      <c r="D7" s="34"/>
      <c r="E7" s="35">
        <v>3846</v>
      </c>
      <c r="F7" s="35">
        <v>3566</v>
      </c>
      <c r="G7" s="35">
        <v>3041</v>
      </c>
      <c r="H7" s="35">
        <v>2766</v>
      </c>
      <c r="I7" s="42"/>
      <c r="J7" s="35">
        <v>2766</v>
      </c>
      <c r="K7" s="35">
        <v>2378</v>
      </c>
      <c r="L7" s="35">
        <v>2417</v>
      </c>
      <c r="M7" s="35">
        <v>2341</v>
      </c>
      <c r="N7" s="35">
        <v>1540</v>
      </c>
      <c r="O7" s="35">
        <v>1104</v>
      </c>
      <c r="P7" s="35">
        <v>1055</v>
      </c>
      <c r="Q7" s="35">
        <v>1014</v>
      </c>
      <c r="R7" s="35">
        <v>1034</v>
      </c>
      <c r="S7" s="35">
        <v>1037</v>
      </c>
      <c r="T7" s="36">
        <v>965</v>
      </c>
      <c r="U7" s="30"/>
      <c r="V7" s="30"/>
    </row>
    <row r="8" spans="1:22" ht="15.75" thickBot="1" x14ac:dyDescent="0.3">
      <c r="B8" s="45"/>
      <c r="C8" s="37" t="s">
        <v>45</v>
      </c>
      <c r="D8" s="37"/>
      <c r="E8" s="38">
        <v>2086</v>
      </c>
      <c r="F8" s="38">
        <v>1979</v>
      </c>
      <c r="G8" s="38">
        <v>1794</v>
      </c>
      <c r="H8" s="38">
        <v>1589</v>
      </c>
      <c r="I8" s="43"/>
      <c r="J8" s="38">
        <v>1589</v>
      </c>
      <c r="K8" s="38">
        <v>1223</v>
      </c>
      <c r="L8" s="38">
        <v>1260</v>
      </c>
      <c r="M8" s="38">
        <v>1108</v>
      </c>
      <c r="N8" s="38">
        <v>816</v>
      </c>
      <c r="O8" s="38">
        <v>631</v>
      </c>
      <c r="P8" s="38">
        <v>522</v>
      </c>
      <c r="Q8" s="38">
        <v>369</v>
      </c>
      <c r="R8" s="38">
        <v>356</v>
      </c>
      <c r="S8" s="38">
        <v>279</v>
      </c>
      <c r="T8" s="39">
        <v>433</v>
      </c>
      <c r="U8" s="30"/>
      <c r="V8" s="30"/>
    </row>
    <row r="9" spans="1:22" ht="15.75" x14ac:dyDescent="0.25">
      <c r="B9" s="46" t="s">
        <v>74</v>
      </c>
      <c r="C9" s="31" t="s">
        <v>12</v>
      </c>
      <c r="D9" s="31"/>
      <c r="E9" s="32">
        <v>6090</v>
      </c>
      <c r="F9" s="32">
        <v>6061</v>
      </c>
      <c r="G9" s="32">
        <v>5672</v>
      </c>
      <c r="H9" s="32">
        <v>5330</v>
      </c>
      <c r="I9" s="47" t="s">
        <v>49</v>
      </c>
      <c r="J9" s="32">
        <v>4021</v>
      </c>
      <c r="K9" s="32">
        <v>3765</v>
      </c>
      <c r="L9" s="32">
        <v>4133</v>
      </c>
      <c r="M9" s="32">
        <v>4026</v>
      </c>
      <c r="N9" s="33">
        <v>3013</v>
      </c>
      <c r="O9" s="30"/>
      <c r="P9" s="30"/>
      <c r="Q9" s="30"/>
      <c r="R9" s="30"/>
      <c r="S9" s="30"/>
      <c r="T9" s="30"/>
      <c r="U9" s="30"/>
      <c r="V9" s="30"/>
    </row>
    <row r="10" spans="1:22" x14ac:dyDescent="0.25">
      <c r="B10" s="44"/>
      <c r="C10" s="34" t="s">
        <v>44</v>
      </c>
      <c r="D10" s="34"/>
      <c r="E10" s="35">
        <v>1759</v>
      </c>
      <c r="F10" s="35">
        <v>1722</v>
      </c>
      <c r="G10" s="35">
        <v>1634</v>
      </c>
      <c r="H10" s="35">
        <v>1513</v>
      </c>
      <c r="I10" s="42"/>
      <c r="J10" s="35">
        <v>1184</v>
      </c>
      <c r="K10" s="35">
        <v>1051</v>
      </c>
      <c r="L10" s="35">
        <v>1119</v>
      </c>
      <c r="M10" s="35">
        <v>1097</v>
      </c>
      <c r="N10" s="36">
        <v>845</v>
      </c>
      <c r="O10" s="30"/>
      <c r="P10" s="30"/>
      <c r="Q10" s="30"/>
      <c r="R10" s="30"/>
      <c r="S10" s="30"/>
      <c r="T10" s="30"/>
      <c r="U10" s="30"/>
      <c r="V10" s="30"/>
    </row>
    <row r="11" spans="1:22" ht="15.75" thickBot="1" x14ac:dyDescent="0.3">
      <c r="B11" s="45"/>
      <c r="C11" s="37" t="s">
        <v>45</v>
      </c>
      <c r="D11" s="37"/>
      <c r="E11" s="38">
        <v>1108</v>
      </c>
      <c r="F11" s="38">
        <v>1067</v>
      </c>
      <c r="G11" s="38">
        <v>1046</v>
      </c>
      <c r="H11" s="38">
        <v>961</v>
      </c>
      <c r="I11" s="43"/>
      <c r="J11" s="38">
        <v>793</v>
      </c>
      <c r="K11" s="38">
        <v>646</v>
      </c>
      <c r="L11" s="38">
        <v>692</v>
      </c>
      <c r="M11" s="38">
        <v>619</v>
      </c>
      <c r="N11" s="39">
        <v>529</v>
      </c>
      <c r="O11" s="30"/>
      <c r="P11" s="30"/>
      <c r="Q11" s="30"/>
      <c r="R11" s="30"/>
      <c r="S11" s="30"/>
      <c r="T11" s="30"/>
      <c r="U11" s="30"/>
      <c r="V11" s="30"/>
    </row>
    <row r="12" spans="1:22" ht="15.75" x14ac:dyDescent="0.25">
      <c r="B12" s="46" t="s">
        <v>47</v>
      </c>
      <c r="C12" s="31" t="s">
        <v>12</v>
      </c>
      <c r="D12" s="31"/>
      <c r="E12" s="32">
        <v>3767</v>
      </c>
      <c r="F12" s="32">
        <v>3860</v>
      </c>
      <c r="G12" s="32">
        <v>3076</v>
      </c>
      <c r="H12" s="32">
        <v>2692</v>
      </c>
      <c r="I12" s="47" t="s">
        <v>50</v>
      </c>
      <c r="J12" s="32">
        <v>2239</v>
      </c>
      <c r="K12" s="32">
        <v>1836</v>
      </c>
      <c r="L12" s="32">
        <v>1936</v>
      </c>
      <c r="M12" s="32">
        <v>1618</v>
      </c>
      <c r="N12" s="33">
        <v>900</v>
      </c>
      <c r="O12" s="30"/>
      <c r="P12" s="30"/>
      <c r="Q12" s="30"/>
      <c r="R12" s="30"/>
      <c r="S12" s="30"/>
      <c r="T12" s="30"/>
      <c r="U12" s="30"/>
      <c r="V12" s="30"/>
    </row>
    <row r="13" spans="1:22" x14ac:dyDescent="0.25">
      <c r="B13" s="44"/>
      <c r="C13" s="34" t="s">
        <v>44</v>
      </c>
      <c r="D13" s="34"/>
      <c r="E13" s="35">
        <v>1005</v>
      </c>
      <c r="F13" s="35">
        <v>996</v>
      </c>
      <c r="G13" s="35">
        <v>872</v>
      </c>
      <c r="H13" s="35">
        <v>754</v>
      </c>
      <c r="I13" s="42"/>
      <c r="J13" s="35">
        <v>667</v>
      </c>
      <c r="K13" s="35">
        <v>557</v>
      </c>
      <c r="L13" s="35">
        <v>563</v>
      </c>
      <c r="M13" s="35">
        <v>467</v>
      </c>
      <c r="N13" s="36">
        <v>255</v>
      </c>
      <c r="O13" s="30"/>
      <c r="P13" s="30"/>
      <c r="Q13" s="30"/>
      <c r="R13" s="30"/>
      <c r="S13" s="30"/>
      <c r="T13" s="30"/>
      <c r="U13" s="30"/>
      <c r="V13" s="30"/>
    </row>
    <row r="14" spans="1:22" ht="15.75" thickBot="1" x14ac:dyDescent="0.3">
      <c r="B14" s="45"/>
      <c r="C14" s="37" t="s">
        <v>45</v>
      </c>
      <c r="D14" s="37"/>
      <c r="E14" s="38">
        <v>512</v>
      </c>
      <c r="F14" s="38">
        <v>503</v>
      </c>
      <c r="G14" s="38">
        <v>483</v>
      </c>
      <c r="H14" s="38">
        <v>402</v>
      </c>
      <c r="I14" s="43"/>
      <c r="J14" s="38">
        <v>382</v>
      </c>
      <c r="K14" s="38">
        <v>290</v>
      </c>
      <c r="L14" s="38">
        <v>313</v>
      </c>
      <c r="M14" s="38">
        <v>251</v>
      </c>
      <c r="N14" s="39">
        <v>148</v>
      </c>
      <c r="O14" s="30"/>
      <c r="P14" s="30"/>
      <c r="Q14" s="30"/>
      <c r="R14" s="30"/>
      <c r="S14" s="30"/>
      <c r="T14" s="30"/>
      <c r="U14" s="30"/>
      <c r="V14" s="30"/>
    </row>
    <row r="15" spans="1:22" ht="15.75" x14ac:dyDescent="0.25">
      <c r="B15" s="46" t="s">
        <v>48</v>
      </c>
      <c r="C15" s="31" t="s">
        <v>12</v>
      </c>
      <c r="D15" s="31"/>
      <c r="E15" s="32">
        <v>4231</v>
      </c>
      <c r="F15" s="32">
        <v>3394</v>
      </c>
      <c r="G15" s="32">
        <v>2384</v>
      </c>
      <c r="H15" s="32">
        <v>2279</v>
      </c>
      <c r="I15" s="47" t="s">
        <v>48</v>
      </c>
      <c r="J15" s="50">
        <v>2279</v>
      </c>
      <c r="K15" s="32">
        <v>1981</v>
      </c>
      <c r="L15" s="32">
        <v>2207</v>
      </c>
      <c r="M15" s="32">
        <v>2348</v>
      </c>
      <c r="N15" s="33">
        <v>1858</v>
      </c>
      <c r="O15" s="30"/>
      <c r="P15" s="30"/>
      <c r="Q15" s="30"/>
      <c r="R15" s="30"/>
      <c r="S15" s="30"/>
      <c r="T15" s="30"/>
      <c r="U15" s="30"/>
      <c r="V15" s="30"/>
    </row>
    <row r="16" spans="1:22" x14ac:dyDescent="0.25">
      <c r="B16" s="44"/>
      <c r="C16" s="34" t="s">
        <v>44</v>
      </c>
      <c r="D16" s="34"/>
      <c r="E16" s="35">
        <v>1082</v>
      </c>
      <c r="F16" s="35">
        <v>848</v>
      </c>
      <c r="G16" s="35">
        <v>535</v>
      </c>
      <c r="H16" s="35">
        <v>499</v>
      </c>
      <c r="I16" s="42"/>
      <c r="J16" s="51">
        <v>499</v>
      </c>
      <c r="K16" s="35">
        <v>429</v>
      </c>
      <c r="L16" s="35">
        <v>432</v>
      </c>
      <c r="M16" s="35">
        <v>447</v>
      </c>
      <c r="N16" s="36">
        <v>329</v>
      </c>
      <c r="O16" s="30"/>
      <c r="P16" s="30"/>
      <c r="Q16" s="30"/>
      <c r="R16" s="30"/>
      <c r="S16" s="30"/>
      <c r="T16" s="30"/>
      <c r="U16" s="30"/>
      <c r="V16" s="30"/>
    </row>
    <row r="17" spans="2:22" ht="15.75" thickBot="1" x14ac:dyDescent="0.3">
      <c r="B17" s="44"/>
      <c r="C17" s="34" t="s">
        <v>45</v>
      </c>
      <c r="D17" s="34"/>
      <c r="E17" s="35">
        <v>466</v>
      </c>
      <c r="F17" s="35">
        <v>409</v>
      </c>
      <c r="G17" s="35">
        <v>265</v>
      </c>
      <c r="H17" s="35">
        <v>226</v>
      </c>
      <c r="I17" s="42"/>
      <c r="J17" s="52">
        <v>226</v>
      </c>
      <c r="K17" s="38">
        <v>137</v>
      </c>
      <c r="L17" s="38">
        <v>129</v>
      </c>
      <c r="M17" s="38">
        <v>129</v>
      </c>
      <c r="N17" s="39">
        <v>95</v>
      </c>
      <c r="O17" s="30"/>
      <c r="P17" s="30"/>
      <c r="Q17" s="30"/>
      <c r="R17" s="30"/>
      <c r="S17" s="30"/>
      <c r="T17" s="30"/>
      <c r="U17" s="30"/>
      <c r="V17" s="30"/>
    </row>
    <row r="18" spans="2:22" ht="15.75" x14ac:dyDescent="0.25">
      <c r="B18" s="44"/>
      <c r="C18" s="34" t="s">
        <v>12</v>
      </c>
      <c r="D18" s="34"/>
      <c r="E18" s="35"/>
      <c r="F18" s="35"/>
      <c r="G18" s="35"/>
      <c r="H18" s="35"/>
      <c r="I18" s="48" t="s">
        <v>51</v>
      </c>
      <c r="J18" s="35">
        <v>1784</v>
      </c>
      <c r="K18" s="35">
        <v>1418</v>
      </c>
      <c r="L18" s="35">
        <v>1310</v>
      </c>
      <c r="M18" s="35">
        <v>1284</v>
      </c>
      <c r="N18" s="36">
        <v>454</v>
      </c>
      <c r="O18" s="30"/>
      <c r="P18" s="30"/>
      <c r="Q18" s="30"/>
      <c r="R18" s="30"/>
      <c r="S18" s="30"/>
      <c r="T18" s="30"/>
      <c r="U18" s="30"/>
      <c r="V18" s="30"/>
    </row>
    <row r="19" spans="2:22" x14ac:dyDescent="0.25">
      <c r="B19" s="44"/>
      <c r="C19" s="34" t="s">
        <v>44</v>
      </c>
      <c r="D19" s="34"/>
      <c r="E19" s="35"/>
      <c r="F19" s="35"/>
      <c r="G19" s="35"/>
      <c r="H19" s="35"/>
      <c r="I19" s="42"/>
      <c r="J19" s="35">
        <v>416</v>
      </c>
      <c r="K19" s="35">
        <v>341</v>
      </c>
      <c r="L19" s="35">
        <v>303</v>
      </c>
      <c r="M19" s="35">
        <v>303</v>
      </c>
      <c r="N19" s="36">
        <v>111</v>
      </c>
      <c r="O19" s="30"/>
      <c r="P19" s="30"/>
      <c r="Q19" s="30"/>
      <c r="R19" s="30"/>
      <c r="S19" s="30"/>
      <c r="T19" s="30"/>
      <c r="U19" s="30"/>
      <c r="V19" s="30"/>
    </row>
    <row r="20" spans="2:22" ht="15.75" thickBot="1" x14ac:dyDescent="0.3">
      <c r="B20" s="45"/>
      <c r="C20" s="37" t="s">
        <v>45</v>
      </c>
      <c r="D20" s="37"/>
      <c r="E20" s="38"/>
      <c r="F20" s="38"/>
      <c r="G20" s="38"/>
      <c r="H20" s="38"/>
      <c r="I20" s="43"/>
      <c r="J20" s="38">
        <v>188</v>
      </c>
      <c r="K20" s="38">
        <v>150</v>
      </c>
      <c r="L20" s="38">
        <v>126</v>
      </c>
      <c r="M20" s="38">
        <v>109</v>
      </c>
      <c r="N20" s="39">
        <v>44</v>
      </c>
      <c r="O20" s="30"/>
      <c r="P20" s="30"/>
      <c r="Q20" s="30"/>
      <c r="R20" s="30"/>
      <c r="S20" s="30"/>
      <c r="T20" s="30"/>
      <c r="U20" s="30"/>
      <c r="V20" s="30"/>
    </row>
    <row r="21" spans="2:22" x14ac:dyDescent="0.25"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30" spans="2:22" x14ac:dyDescent="0.25">
      <c r="B30" t="s">
        <v>73</v>
      </c>
    </row>
    <row r="32" spans="2:22" ht="15.75" x14ac:dyDescent="0.25">
      <c r="E32" s="49">
        <v>2013</v>
      </c>
      <c r="F32" s="49">
        <v>2012</v>
      </c>
      <c r="G32" s="49">
        <v>2011</v>
      </c>
      <c r="H32" s="49">
        <v>2010</v>
      </c>
      <c r="I32" s="49">
        <v>2009</v>
      </c>
      <c r="J32" s="49">
        <v>2008</v>
      </c>
      <c r="K32" s="49">
        <v>2007</v>
      </c>
      <c r="L32" s="49">
        <v>2006</v>
      </c>
      <c r="M32" s="49">
        <v>2005</v>
      </c>
      <c r="N32" s="49">
        <v>2004</v>
      </c>
      <c r="O32" s="49">
        <v>2003</v>
      </c>
      <c r="P32" s="49">
        <v>2002</v>
      </c>
      <c r="Q32" s="49">
        <v>2001</v>
      </c>
      <c r="R32" s="49">
        <v>2000</v>
      </c>
    </row>
    <row r="33" spans="2:18" ht="15.75" thickBot="1" x14ac:dyDescent="0.3"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2:18" x14ac:dyDescent="0.25">
      <c r="B34" t="s">
        <v>43</v>
      </c>
      <c r="C34" t="s">
        <v>12</v>
      </c>
      <c r="E34" s="50">
        <v>13971</v>
      </c>
      <c r="F34" s="32">
        <v>13241</v>
      </c>
      <c r="G34" s="32">
        <v>11061</v>
      </c>
      <c r="H34" s="32">
        <v>10228</v>
      </c>
      <c r="I34" s="32">
        <v>8932</v>
      </c>
      <c r="J34" s="32">
        <v>9515</v>
      </c>
      <c r="K34" s="32">
        <v>9209</v>
      </c>
      <c r="L34" s="32">
        <v>6195</v>
      </c>
      <c r="M34" s="32">
        <v>4448</v>
      </c>
      <c r="N34" s="32">
        <v>4003</v>
      </c>
      <c r="O34" s="32">
        <v>3843</v>
      </c>
      <c r="P34" s="32">
        <v>3880</v>
      </c>
      <c r="Q34" s="32">
        <v>3875</v>
      </c>
      <c r="R34" s="33">
        <v>3784</v>
      </c>
    </row>
    <row r="35" spans="2:18" x14ac:dyDescent="0.25">
      <c r="C35" t="s">
        <v>44</v>
      </c>
      <c r="E35" s="51">
        <v>3846</v>
      </c>
      <c r="F35" s="35">
        <v>3566</v>
      </c>
      <c r="G35" s="35">
        <v>3041</v>
      </c>
      <c r="H35" s="35">
        <v>2766</v>
      </c>
      <c r="I35" s="35">
        <v>2378</v>
      </c>
      <c r="J35" s="35">
        <v>2417</v>
      </c>
      <c r="K35" s="35">
        <v>2341</v>
      </c>
      <c r="L35" s="35">
        <v>1540</v>
      </c>
      <c r="M35" s="35">
        <v>1104</v>
      </c>
      <c r="N35" s="35">
        <v>1055</v>
      </c>
      <c r="O35" s="35">
        <v>1014</v>
      </c>
      <c r="P35" s="35">
        <v>1034</v>
      </c>
      <c r="Q35" s="35">
        <v>1037</v>
      </c>
      <c r="R35" s="36">
        <v>965</v>
      </c>
    </row>
    <row r="36" spans="2:18" ht="15.75" thickBot="1" x14ac:dyDescent="0.3">
      <c r="C36" t="s">
        <v>45</v>
      </c>
      <c r="E36" s="52">
        <v>2086</v>
      </c>
      <c r="F36" s="38">
        <v>1979</v>
      </c>
      <c r="G36" s="38">
        <v>1794</v>
      </c>
      <c r="H36" s="38">
        <v>1589</v>
      </c>
      <c r="I36" s="38">
        <v>1223</v>
      </c>
      <c r="J36" s="38">
        <v>1260</v>
      </c>
      <c r="K36" s="38">
        <v>1108</v>
      </c>
      <c r="L36" s="38">
        <v>816</v>
      </c>
      <c r="M36" s="38">
        <v>631</v>
      </c>
      <c r="N36" s="38">
        <v>522</v>
      </c>
      <c r="O36" s="38">
        <v>369</v>
      </c>
      <c r="P36" s="38">
        <v>356</v>
      </c>
      <c r="Q36" s="38">
        <v>279</v>
      </c>
      <c r="R36" s="39">
        <v>433</v>
      </c>
    </row>
    <row r="37" spans="2:18" ht="15.75" thickBot="1" x14ac:dyDescent="0.3"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2:18" x14ac:dyDescent="0.25">
      <c r="B38" t="s">
        <v>46</v>
      </c>
      <c r="C38" t="s">
        <v>12</v>
      </c>
      <c r="E38" s="50">
        <v>2879</v>
      </c>
      <c r="F38" s="32">
        <v>2561</v>
      </c>
      <c r="G38" s="32">
        <v>2531</v>
      </c>
      <c r="H38" s="32">
        <v>2461</v>
      </c>
      <c r="I38" s="32">
        <v>2311</v>
      </c>
      <c r="J38" s="32">
        <v>3016</v>
      </c>
      <c r="K38" s="32">
        <v>2750</v>
      </c>
      <c r="L38" s="32">
        <v>1863</v>
      </c>
      <c r="M38" s="32">
        <v>1623</v>
      </c>
      <c r="N38" s="32">
        <v>1581</v>
      </c>
      <c r="O38" s="32">
        <v>1270</v>
      </c>
      <c r="P38" s="32">
        <v>1036</v>
      </c>
      <c r="Q38" s="32">
        <v>1047</v>
      </c>
      <c r="R38" s="33">
        <v>909</v>
      </c>
    </row>
    <row r="39" spans="2:18" x14ac:dyDescent="0.25">
      <c r="C39" t="s">
        <v>44</v>
      </c>
      <c r="E39" s="51">
        <v>319</v>
      </c>
      <c r="F39" s="35">
        <v>312</v>
      </c>
      <c r="G39" s="35">
        <v>304</v>
      </c>
      <c r="H39" s="35">
        <v>271</v>
      </c>
      <c r="I39" s="35">
        <v>210</v>
      </c>
      <c r="J39" s="35">
        <v>267</v>
      </c>
      <c r="K39" s="35">
        <v>240</v>
      </c>
      <c r="L39" s="35">
        <v>153</v>
      </c>
      <c r="M39" s="35">
        <v>117</v>
      </c>
      <c r="N39" s="35">
        <v>82</v>
      </c>
      <c r="O39" s="35">
        <v>66</v>
      </c>
      <c r="P39" s="35">
        <v>76</v>
      </c>
      <c r="Q39" s="35">
        <v>67</v>
      </c>
      <c r="R39" s="36">
        <v>59</v>
      </c>
    </row>
    <row r="40" spans="2:18" ht="15.75" thickBot="1" x14ac:dyDescent="0.3">
      <c r="C40" t="s">
        <v>45</v>
      </c>
      <c r="E40" s="52">
        <v>283</v>
      </c>
      <c r="F40" s="38">
        <v>276</v>
      </c>
      <c r="G40" s="38">
        <v>267</v>
      </c>
      <c r="H40" s="38">
        <v>235</v>
      </c>
      <c r="I40" s="38">
        <v>174</v>
      </c>
      <c r="J40" s="38">
        <v>231</v>
      </c>
      <c r="K40" s="38">
        <v>209</v>
      </c>
      <c r="L40" s="38">
        <v>129</v>
      </c>
      <c r="M40" s="38">
        <v>97</v>
      </c>
      <c r="N40" s="38">
        <v>79</v>
      </c>
      <c r="O40" s="38">
        <v>54</v>
      </c>
      <c r="P40" s="38">
        <v>45</v>
      </c>
      <c r="Q40" s="38">
        <v>45</v>
      </c>
      <c r="R40" s="39">
        <v>36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19"/>
  <sheetViews>
    <sheetView workbookViewId="0">
      <selection activeCell="C28" sqref="C28"/>
    </sheetView>
  </sheetViews>
  <sheetFormatPr baseColWidth="10" defaultRowHeight="15" x14ac:dyDescent="0.25"/>
  <cols>
    <col min="2" max="2" width="24.28515625" bestFit="1" customWidth="1"/>
    <col min="3" max="3" width="25.5703125" bestFit="1" customWidth="1"/>
    <col min="4" max="4" width="3.28515625" customWidth="1"/>
  </cols>
  <sheetData>
    <row r="4" spans="2:13" ht="16.5" thickBot="1" x14ac:dyDescent="0.3">
      <c r="E4" s="53">
        <v>2013</v>
      </c>
      <c r="F4" s="53">
        <v>2012</v>
      </c>
      <c r="G4" s="53">
        <v>2011</v>
      </c>
      <c r="H4" s="53">
        <v>2010</v>
      </c>
      <c r="I4" s="53">
        <v>2009</v>
      </c>
      <c r="J4" s="53">
        <v>2008</v>
      </c>
      <c r="K4" s="53">
        <v>2007</v>
      </c>
      <c r="L4" s="53">
        <v>2006</v>
      </c>
      <c r="M4" s="53">
        <v>2005</v>
      </c>
    </row>
    <row r="5" spans="2:13" x14ac:dyDescent="0.25">
      <c r="B5" s="54" t="s">
        <v>53</v>
      </c>
      <c r="C5" s="31" t="s">
        <v>12</v>
      </c>
      <c r="D5" s="31"/>
      <c r="E5" s="31">
        <v>13837</v>
      </c>
      <c r="F5" s="31">
        <v>13912</v>
      </c>
      <c r="G5" s="31">
        <v>13064</v>
      </c>
      <c r="H5" s="31">
        <v>11885</v>
      </c>
      <c r="I5" s="31">
        <v>10191</v>
      </c>
      <c r="J5" s="31">
        <v>11027</v>
      </c>
      <c r="K5" s="31">
        <v>9996</v>
      </c>
      <c r="L5" s="31">
        <v>9628</v>
      </c>
      <c r="M5" s="1">
        <v>9147</v>
      </c>
    </row>
    <row r="6" spans="2:13" ht="15.75" thickBot="1" x14ac:dyDescent="0.3">
      <c r="B6" s="45"/>
      <c r="C6" s="37" t="s">
        <v>60</v>
      </c>
      <c r="D6" s="37"/>
      <c r="E6" s="37">
        <v>2655</v>
      </c>
      <c r="F6" s="37">
        <v>2622</v>
      </c>
      <c r="G6" s="37">
        <v>2472</v>
      </c>
      <c r="H6" s="37">
        <v>2280</v>
      </c>
      <c r="I6" s="37">
        <v>1994</v>
      </c>
      <c r="J6" s="37">
        <v>1948</v>
      </c>
      <c r="K6" s="37">
        <v>1810</v>
      </c>
      <c r="L6" s="37">
        <v>1693</v>
      </c>
      <c r="M6" s="22">
        <v>1567</v>
      </c>
    </row>
    <row r="7" spans="2:13" ht="15.75" thickBot="1" x14ac:dyDescent="0.3">
      <c r="B7" s="44" t="s">
        <v>54</v>
      </c>
    </row>
    <row r="8" spans="2:13" x14ac:dyDescent="0.25">
      <c r="B8" s="54" t="s">
        <v>55</v>
      </c>
      <c r="C8" s="31" t="s">
        <v>12</v>
      </c>
      <c r="D8" s="31"/>
      <c r="E8" s="31">
        <v>7058</v>
      </c>
      <c r="F8" s="31">
        <v>7025</v>
      </c>
      <c r="G8" s="31">
        <v>6810</v>
      </c>
      <c r="H8" s="31">
        <v>6201</v>
      </c>
      <c r="I8" s="31">
        <v>5772</v>
      </c>
      <c r="J8" s="31">
        <v>6105</v>
      </c>
      <c r="K8" s="31">
        <v>5451</v>
      </c>
      <c r="L8" s="31">
        <v>5171</v>
      </c>
      <c r="M8" s="1">
        <v>4824</v>
      </c>
    </row>
    <row r="9" spans="2:13" ht="15.75" thickBot="1" x14ac:dyDescent="0.3">
      <c r="B9" s="55"/>
      <c r="C9" s="37" t="s">
        <v>60</v>
      </c>
      <c r="D9" s="37"/>
      <c r="E9" s="37">
        <v>1346</v>
      </c>
      <c r="F9" s="37">
        <v>1285</v>
      </c>
      <c r="G9" s="37">
        <v>1278</v>
      </c>
      <c r="H9" s="37">
        <v>1182</v>
      </c>
      <c r="I9" s="37">
        <v>1135</v>
      </c>
      <c r="J9" s="37">
        <v>1130</v>
      </c>
      <c r="K9" s="37">
        <v>1055</v>
      </c>
      <c r="L9" s="37">
        <v>1002</v>
      </c>
      <c r="M9" s="22">
        <v>927</v>
      </c>
    </row>
    <row r="10" spans="2:13" x14ac:dyDescent="0.25">
      <c r="B10" s="56" t="s">
        <v>56</v>
      </c>
      <c r="C10" s="34" t="s">
        <v>12</v>
      </c>
      <c r="D10" s="34"/>
      <c r="E10" s="34">
        <v>3225</v>
      </c>
      <c r="F10" s="34">
        <v>3108</v>
      </c>
      <c r="G10" s="34">
        <v>2859</v>
      </c>
      <c r="H10" s="34">
        <v>2748</v>
      </c>
      <c r="I10" s="34">
        <v>2274</v>
      </c>
      <c r="J10" s="34">
        <v>2659</v>
      </c>
      <c r="K10" s="34">
        <v>2516</v>
      </c>
      <c r="L10" s="34">
        <v>2568</v>
      </c>
      <c r="M10" s="2">
        <v>2547</v>
      </c>
    </row>
    <row r="11" spans="2:13" ht="15.75" thickBot="1" x14ac:dyDescent="0.3">
      <c r="B11" s="56"/>
      <c r="C11" s="34" t="s">
        <v>60</v>
      </c>
      <c r="D11" s="34"/>
      <c r="E11" s="34">
        <v>760</v>
      </c>
      <c r="F11" s="34">
        <v>744</v>
      </c>
      <c r="G11" s="34">
        <v>627</v>
      </c>
      <c r="H11" s="34">
        <v>590</v>
      </c>
      <c r="I11" s="34">
        <v>488</v>
      </c>
      <c r="J11" s="34">
        <v>441</v>
      </c>
      <c r="K11" s="34">
        <v>417</v>
      </c>
      <c r="L11" s="34">
        <v>395</v>
      </c>
      <c r="M11" s="2">
        <v>360</v>
      </c>
    </row>
    <row r="12" spans="2:13" x14ac:dyDescent="0.25">
      <c r="B12" s="54" t="s">
        <v>57</v>
      </c>
      <c r="C12" s="31" t="s">
        <v>12</v>
      </c>
      <c r="D12" s="31"/>
      <c r="E12" s="31">
        <v>3184</v>
      </c>
      <c r="F12" s="31">
        <v>3415</v>
      </c>
      <c r="G12" s="31">
        <v>3083</v>
      </c>
      <c r="H12" s="31">
        <v>2643</v>
      </c>
      <c r="I12" s="31">
        <v>1909</v>
      </c>
      <c r="J12" s="31">
        <v>2065</v>
      </c>
      <c r="K12" s="31">
        <v>1851</v>
      </c>
      <c r="L12" s="31">
        <v>1715</v>
      </c>
      <c r="M12" s="1">
        <v>1613</v>
      </c>
    </row>
    <row r="13" spans="2:13" ht="15.75" thickBot="1" x14ac:dyDescent="0.3">
      <c r="B13" s="55"/>
      <c r="C13" s="37" t="s">
        <v>60</v>
      </c>
      <c r="D13" s="37"/>
      <c r="E13" s="37">
        <v>481</v>
      </c>
      <c r="F13" s="37">
        <v>515</v>
      </c>
      <c r="G13" s="37">
        <v>501</v>
      </c>
      <c r="H13" s="37">
        <v>434</v>
      </c>
      <c r="I13" s="37">
        <v>304</v>
      </c>
      <c r="J13" s="37">
        <v>326</v>
      </c>
      <c r="K13" s="37">
        <v>291</v>
      </c>
      <c r="L13" s="37">
        <v>250</v>
      </c>
      <c r="M13" s="22">
        <v>238</v>
      </c>
    </row>
    <row r="14" spans="2:13" x14ac:dyDescent="0.25">
      <c r="B14" s="56" t="s">
        <v>58</v>
      </c>
      <c r="C14" s="34" t="s">
        <v>12</v>
      </c>
      <c r="D14" s="34"/>
      <c r="E14" s="34">
        <v>369</v>
      </c>
      <c r="F14" s="34">
        <v>362</v>
      </c>
      <c r="G14" s="34">
        <v>311</v>
      </c>
      <c r="H14" s="34">
        <v>292</v>
      </c>
      <c r="I14" s="34">
        <v>236</v>
      </c>
      <c r="J14" s="34">
        <v>197</v>
      </c>
      <c r="K14" s="34">
        <v>178</v>
      </c>
      <c r="L14" s="34">
        <v>173</v>
      </c>
      <c r="M14" s="2">
        <v>162</v>
      </c>
    </row>
    <row r="15" spans="2:13" ht="15.75" thickBot="1" x14ac:dyDescent="0.3">
      <c r="B15" s="45"/>
      <c r="C15" s="37" t="s">
        <v>60</v>
      </c>
      <c r="D15" s="37"/>
      <c r="E15" s="37">
        <v>66</v>
      </c>
      <c r="F15" s="37">
        <v>76</v>
      </c>
      <c r="G15" s="37">
        <v>64</v>
      </c>
      <c r="H15" s="37">
        <v>73</v>
      </c>
      <c r="I15" s="37">
        <v>65</v>
      </c>
      <c r="J15" s="37">
        <v>50</v>
      </c>
      <c r="K15" s="37">
        <v>46</v>
      </c>
      <c r="L15" s="37">
        <v>44</v>
      </c>
      <c r="M15" s="22">
        <v>40</v>
      </c>
    </row>
    <row r="16" spans="2:13" x14ac:dyDescent="0.25">
      <c r="B16" s="44"/>
    </row>
    <row r="17" spans="2:13" ht="15.75" thickBot="1" x14ac:dyDescent="0.3">
      <c r="B17" s="44"/>
    </row>
    <row r="18" spans="2:13" x14ac:dyDescent="0.25">
      <c r="B18" s="54" t="s">
        <v>59</v>
      </c>
      <c r="C18" s="31" t="s">
        <v>12</v>
      </c>
      <c r="D18" s="31"/>
      <c r="E18" s="31">
        <v>802</v>
      </c>
      <c r="F18" s="31">
        <v>784</v>
      </c>
      <c r="G18" s="31">
        <v>705</v>
      </c>
      <c r="H18" s="31">
        <v>751</v>
      </c>
      <c r="I18" s="31">
        <v>994</v>
      </c>
      <c r="J18" s="31">
        <v>1080</v>
      </c>
      <c r="K18" s="31">
        <v>831</v>
      </c>
      <c r="L18" s="31">
        <v>380</v>
      </c>
      <c r="M18" s="1">
        <v>418</v>
      </c>
    </row>
    <row r="19" spans="2:13" ht="15.75" thickBot="1" x14ac:dyDescent="0.3">
      <c r="B19" s="45"/>
      <c r="C19" s="37" t="s">
        <v>60</v>
      </c>
      <c r="D19" s="37"/>
      <c r="E19" s="37">
        <v>86</v>
      </c>
      <c r="F19" s="37">
        <v>78</v>
      </c>
      <c r="G19" s="37">
        <v>74</v>
      </c>
      <c r="H19" s="37">
        <v>67</v>
      </c>
      <c r="I19" s="37">
        <v>82</v>
      </c>
      <c r="J19" s="37">
        <v>52</v>
      </c>
      <c r="K19" s="37">
        <v>43</v>
      </c>
      <c r="L19" s="37">
        <v>15</v>
      </c>
      <c r="M19" s="22">
        <v>11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09" sqref="F109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21" workbookViewId="0">
      <selection activeCell="O78" sqref="O78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Linde AG</vt:lpstr>
      <vt:lpstr>Vergleich dazu Air Liquide</vt:lpstr>
      <vt:lpstr>Vergleich Air Products &amp; chem</vt:lpstr>
      <vt:lpstr>Vergleich Praxair</vt:lpstr>
      <vt:lpstr>Segmente Linde AG</vt:lpstr>
      <vt:lpstr>Segmente Air Liquide</vt:lpstr>
      <vt:lpstr>Vergleich der Vier</vt:lpstr>
      <vt:lpstr>Schaubilder Linde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2014-05-15T15:15:35Z</dcterms:modified>
</cp:coreProperties>
</file>