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8780" windowHeight="11895"/>
  </bookViews>
  <sheets>
    <sheet name="Easyfolio" sheetId="4" r:id="rId1"/>
  </sheets>
  <calcPr calcId="145621"/>
</workbook>
</file>

<file path=xl/calcChain.xml><?xml version="1.0" encoding="utf-8"?>
<calcChain xmlns="http://schemas.openxmlformats.org/spreadsheetml/2006/main">
  <c r="F4" i="4" l="1"/>
  <c r="F3" i="4"/>
  <c r="L9" i="4" l="1"/>
  <c r="A18" i="4"/>
  <c r="A17" i="4"/>
  <c r="L8" i="4"/>
  <c r="G4" i="4"/>
  <c r="G3" i="4"/>
  <c r="G5" i="4" l="1"/>
  <c r="E9" i="4" s="1"/>
  <c r="E8" i="4" l="1"/>
  <c r="B18" i="4" l="1"/>
  <c r="B17" i="4"/>
  <c r="E14" i="4" l="1"/>
  <c r="L14" i="4"/>
  <c r="M8" i="4" s="1"/>
  <c r="F14" i="4" l="1"/>
  <c r="F8" i="4" s="1"/>
  <c r="G17" i="4" s="1"/>
  <c r="F9" i="4"/>
  <c r="G18" i="4" s="1"/>
  <c r="M9" i="4"/>
  <c r="D18" i="4" s="1"/>
  <c r="F18" i="4" s="1"/>
  <c r="M14" i="4"/>
  <c r="D17" i="4"/>
  <c r="F17" i="4" s="1"/>
</calcChain>
</file>

<file path=xl/sharedStrings.xml><?xml version="1.0" encoding="utf-8"?>
<sst xmlns="http://schemas.openxmlformats.org/spreadsheetml/2006/main" count="31" uniqueCount="23">
  <si>
    <t>Tagesgeld</t>
  </si>
  <si>
    <t>Depot mit Risikotragfähigkeit (Sollaufstellung)</t>
  </si>
  <si>
    <t>Sollaufteilung</t>
  </si>
  <si>
    <t>Stück</t>
  </si>
  <si>
    <t>Kurs</t>
  </si>
  <si>
    <t>Istaufteilung</t>
  </si>
  <si>
    <t>Depotpositionen</t>
  </si>
  <si>
    <t>Abweichungen</t>
  </si>
  <si>
    <t>Soll</t>
  </si>
  <si>
    <t>Ist</t>
  </si>
  <si>
    <t>Differenz</t>
  </si>
  <si>
    <t>RK1</t>
  </si>
  <si>
    <t>Staatsanleihen EM</t>
  </si>
  <si>
    <t>RK 2</t>
  </si>
  <si>
    <t>RK 3</t>
  </si>
  <si>
    <t>Aktien</t>
  </si>
  <si>
    <t>Staatsanleihen DM</t>
  </si>
  <si>
    <t>CorporateBond DM</t>
  </si>
  <si>
    <t>CorporateBond HY</t>
  </si>
  <si>
    <t>Easyfolio 50</t>
  </si>
  <si>
    <t>Person 1</t>
  </si>
  <si>
    <t>Person 2</t>
  </si>
  <si>
    <t>Zuordnung zum Risikobudget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</si>
</sst>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\ \ \ \ #,##0.000_ ;\-#,##0.000\ "/>
    <numFmt numFmtId="165" formatCode="_-* #,##0\ &quot;€&quot;_-;\-* #,##0\ &quot;€&quot;_-;_-* &quot;-&quot;??\ &quot;€&quot;_-;_-@_-"/>
    <numFmt numFmtId="166" formatCode="0.0%"/>
    <numFmt numFmtId="167" formatCode="_-* #,##0.000\ _€_-;\-* #,##0.000\ _€_-;_-* &quot;-&quot;??\ _€_-;_-@_-"/>
    <numFmt numFmtId="168" formatCode="0&quot; minus Lebensalter = Risikoquote: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gradientFill degree="90">
        <stop position="0">
          <color theme="4" tint="0.59999389629810485"/>
        </stop>
        <stop position="1">
          <color rgb="FFFF7C80"/>
        </stop>
      </gradientFill>
    </fill>
    <fill>
      <patternFill patternType="solid">
        <fgColor rgb="FFFF7C80"/>
        <bgColor indexed="64"/>
      </patternFill>
    </fill>
    <fill>
      <patternFill patternType="solid">
        <fgColor theme="4" tint="0.59999389629810485"/>
        <bgColor auto="1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auto="1"/>
      </patternFill>
    </fill>
    <fill>
      <patternFill patternType="solid">
        <fgColor rgb="FFFF7C80"/>
        <bgColor auto="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9">
    <xf numFmtId="0" fontId="0" fillId="0" borderId="0" xfId="0"/>
    <xf numFmtId="14" fontId="0" fillId="0" borderId="0" xfId="0" applyNumberFormat="1"/>
    <xf numFmtId="43" fontId="0" fillId="0" borderId="0" xfId="0" applyNumberFormat="1"/>
    <xf numFmtId="0" fontId="0" fillId="2" borderId="1" xfId="0" applyFill="1" applyBorder="1"/>
    <xf numFmtId="10" fontId="2" fillId="0" borderId="0" xfId="0" applyNumberFormat="1" applyFont="1"/>
    <xf numFmtId="0" fontId="3" fillId="0" borderId="0" xfId="0" applyFont="1"/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44" fontId="0" fillId="0" borderId="0" xfId="3" applyFont="1"/>
    <xf numFmtId="44" fontId="0" fillId="0" borderId="1" xfId="3" applyFont="1" applyBorder="1"/>
    <xf numFmtId="44" fontId="0" fillId="0" borderId="4" xfId="3" applyFont="1" applyBorder="1"/>
    <xf numFmtId="165" fontId="2" fillId="0" borderId="0" xfId="3" applyNumberFormat="1" applyFont="1"/>
    <xf numFmtId="44" fontId="2" fillId="0" borderId="0" xfId="0" applyNumberFormat="1" applyFont="1"/>
    <xf numFmtId="0" fontId="0" fillId="0" borderId="1" xfId="0" applyFill="1" applyBorder="1"/>
    <xf numFmtId="44" fontId="0" fillId="0" borderId="0" xfId="0" applyNumberFormat="1" applyAlignment="1">
      <alignment horizontal="center"/>
    </xf>
    <xf numFmtId="166" fontId="2" fillId="0" borderId="4" xfId="2" applyNumberFormat="1" applyFont="1" applyBorder="1"/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165" fontId="1" fillId="0" borderId="15" xfId="3" applyNumberFormat="1" applyFont="1" applyBorder="1"/>
    <xf numFmtId="0" fontId="0" fillId="2" borderId="15" xfId="0" applyFill="1" applyBorder="1"/>
    <xf numFmtId="0" fontId="0" fillId="3" borderId="2" xfId="0" applyFill="1" applyBorder="1"/>
    <xf numFmtId="44" fontId="1" fillId="0" borderId="15" xfId="3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7" fontId="0" fillId="0" borderId="1" xfId="1" applyNumberFormat="1" applyFont="1" applyBorder="1" applyAlignment="1">
      <alignment horizontal="center" vertical="center"/>
    </xf>
    <xf numFmtId="167" fontId="0" fillId="0" borderId="3" xfId="1" applyNumberFormat="1" applyFont="1" applyBorder="1" applyAlignment="1">
      <alignment horizontal="center" vertical="center"/>
    </xf>
    <xf numFmtId="44" fontId="0" fillId="0" borderId="1" xfId="3" applyFont="1" applyBorder="1" applyAlignment="1">
      <alignment horizontal="center" vertical="center"/>
    </xf>
    <xf numFmtId="44" fontId="0" fillId="0" borderId="3" xfId="3" applyFont="1" applyBorder="1" applyAlignment="1">
      <alignment horizontal="center" vertical="center"/>
    </xf>
    <xf numFmtId="44" fontId="1" fillId="0" borderId="1" xfId="3" applyFont="1" applyBorder="1" applyAlignment="1">
      <alignment horizontal="center" vertical="center"/>
    </xf>
    <xf numFmtId="44" fontId="1" fillId="0" borderId="3" xfId="3" applyFont="1" applyBorder="1" applyAlignment="1">
      <alignment horizontal="center" vertical="center"/>
    </xf>
    <xf numFmtId="0" fontId="0" fillId="0" borderId="0" xfId="0" applyFill="1" applyBorder="1"/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7" fontId="0" fillId="0" borderId="2" xfId="1" applyNumberFormat="1" applyFont="1" applyBorder="1" applyAlignment="1">
      <alignment horizontal="center" vertical="center"/>
    </xf>
    <xf numFmtId="44" fontId="0" fillId="0" borderId="2" xfId="3" applyFont="1" applyBorder="1" applyAlignment="1">
      <alignment horizontal="center" vertical="center"/>
    </xf>
    <xf numFmtId="44" fontId="1" fillId="0" borderId="2" xfId="3" applyFont="1" applyBorder="1" applyAlignment="1">
      <alignment horizontal="center" vertical="center"/>
    </xf>
    <xf numFmtId="0" fontId="0" fillId="2" borderId="7" xfId="0" applyFill="1" applyBorder="1"/>
    <xf numFmtId="0" fontId="4" fillId="0" borderId="7" xfId="0" applyFont="1" applyBorder="1" applyAlignment="1">
      <alignment horizontal="center"/>
    </xf>
    <xf numFmtId="0" fontId="0" fillId="5" borderId="3" xfId="0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2" xfId="0" applyFill="1" applyBorder="1" applyAlignment="1">
      <alignment horizontal="left" vertical="center"/>
    </xf>
    <xf numFmtId="0" fontId="0" fillId="8" borderId="2" xfId="0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0" fontId="0" fillId="8" borderId="3" xfId="0" applyFill="1" applyBorder="1" applyAlignment="1">
      <alignment horizontal="left" vertical="center"/>
    </xf>
    <xf numFmtId="166" fontId="0" fillId="6" borderId="1" xfId="2" applyNumberFormat="1" applyFont="1" applyFill="1" applyBorder="1" applyAlignment="1">
      <alignment horizontal="right" vertical="center"/>
    </xf>
    <xf numFmtId="166" fontId="0" fillId="6" borderId="2" xfId="2" applyNumberFormat="1" applyFont="1" applyFill="1" applyBorder="1" applyAlignment="1">
      <alignment horizontal="right" vertical="center"/>
    </xf>
    <xf numFmtId="166" fontId="0" fillId="4" borderId="1" xfId="2" applyNumberFormat="1" applyFont="1" applyFill="1" applyBorder="1" applyAlignment="1">
      <alignment horizontal="right" vertical="center"/>
    </xf>
    <xf numFmtId="166" fontId="0" fillId="4" borderId="3" xfId="0" applyNumberFormat="1" applyFill="1" applyBorder="1" applyAlignment="1">
      <alignment horizontal="right" vertical="center"/>
    </xf>
    <xf numFmtId="0" fontId="0" fillId="5" borderId="8" xfId="0" applyFill="1" applyBorder="1" applyAlignment="1">
      <alignment horizontal="left" vertical="center"/>
    </xf>
    <xf numFmtId="166" fontId="0" fillId="2" borderId="4" xfId="2" applyNumberFormat="1" applyFont="1" applyFill="1" applyBorder="1" applyAlignment="1">
      <alignment vertical="center"/>
    </xf>
    <xf numFmtId="166" fontId="0" fillId="2" borderId="5" xfId="2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6" fontId="2" fillId="0" borderId="1" xfId="2" applyNumberFormat="1" applyFont="1" applyBorder="1" applyAlignment="1">
      <alignment horizontal="center" vertical="center"/>
    </xf>
    <xf numFmtId="166" fontId="2" fillId="0" borderId="2" xfId="2" applyNumberFormat="1" applyFont="1" applyBorder="1" applyAlignment="1">
      <alignment horizontal="center" vertical="center"/>
    </xf>
    <xf numFmtId="165" fontId="1" fillId="0" borderId="1" xfId="3" applyNumberFormat="1" applyFont="1" applyBorder="1" applyAlignment="1">
      <alignment horizontal="center" vertical="center"/>
    </xf>
    <xf numFmtId="165" fontId="1" fillId="0" borderId="2" xfId="3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66" fontId="2" fillId="0" borderId="3" xfId="2" applyNumberFormat="1" applyFont="1" applyBorder="1" applyAlignment="1">
      <alignment horizontal="center" vertical="center"/>
    </xf>
    <xf numFmtId="165" fontId="1" fillId="0" borderId="3" xfId="3" applyNumberFormat="1" applyFont="1" applyBorder="1" applyAlignment="1">
      <alignment horizontal="center" vertical="center"/>
    </xf>
    <xf numFmtId="166" fontId="2" fillId="0" borderId="13" xfId="0" applyNumberFormat="1" applyFont="1" applyBorder="1" applyAlignment="1">
      <alignment horizontal="center"/>
    </xf>
    <xf numFmtId="168" fontId="0" fillId="0" borderId="0" xfId="0" quotePrefix="1" applyNumberFormat="1" applyAlignment="1">
      <alignment horizontal="center"/>
    </xf>
    <xf numFmtId="0" fontId="2" fillId="0" borderId="15" xfId="0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4" fontId="0" fillId="0" borderId="14" xfId="0" applyNumberFormat="1" applyBorder="1" applyAlignment="1">
      <alignment horizontal="center"/>
    </xf>
    <xf numFmtId="44" fontId="0" fillId="0" borderId="4" xfId="0" applyNumberFormat="1" applyBorder="1" applyAlignment="1">
      <alignment horizontal="center"/>
    </xf>
    <xf numFmtId="44" fontId="0" fillId="0" borderId="10" xfId="0" applyNumberFormat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0" fontId="0" fillId="6" borderId="0" xfId="0" applyFill="1"/>
    <xf numFmtId="9" fontId="0" fillId="0" borderId="0" xfId="0" applyNumberFormat="1"/>
    <xf numFmtId="0" fontId="0" fillId="4" borderId="0" xfId="0" applyFill="1"/>
  </cellXfs>
  <cellStyles count="4">
    <cellStyle name="Komma" xfId="1" builtinId="3"/>
    <cellStyle name="Prozent" xfId="2" builtinId="5"/>
    <cellStyle name="Standard" xfId="0" builtinId="0"/>
    <cellStyle name="Währung" xfId="3" builtinId="4"/>
  </cellStyles>
  <dxfs count="0"/>
  <tableStyles count="0" defaultTableStyle="TableStyleMedium2" defaultPivotStyle="PivotStyleLight16"/>
  <colors>
    <mruColors>
      <color rgb="FFFF7C8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L9" sqref="L9:L13"/>
    </sheetView>
  </sheetViews>
  <sheetFormatPr baseColWidth="10" defaultRowHeight="15" x14ac:dyDescent="0.25"/>
  <cols>
    <col min="1" max="1" width="14.140625" customWidth="1"/>
    <col min="2" max="2" width="17.5703125" customWidth="1"/>
    <col min="3" max="3" width="6.28515625" customWidth="1"/>
    <col min="4" max="4" width="8.85546875" bestFit="1" customWidth="1"/>
    <col min="5" max="5" width="10.140625" bestFit="1" customWidth="1"/>
    <col min="6" max="6" width="10.5703125" customWidth="1"/>
    <col min="7" max="7" width="8.7109375" customWidth="1"/>
    <col min="8" max="8" width="6" customWidth="1"/>
    <col min="9" max="9" width="3.85546875" customWidth="1"/>
    <col min="10" max="10" width="12.140625" bestFit="1" customWidth="1"/>
    <col min="12" max="12" width="12" bestFit="1" customWidth="1"/>
    <col min="13" max="13" width="8.140625" bestFit="1" customWidth="1"/>
  </cols>
  <sheetData>
    <row r="1" spans="1:13" ht="15.75" x14ac:dyDescent="0.25">
      <c r="A1" s="5" t="s">
        <v>1</v>
      </c>
      <c r="B1" s="5"/>
      <c r="C1" s="5"/>
    </row>
    <row r="3" spans="1:13" x14ac:dyDescent="0.25">
      <c r="D3" t="s">
        <v>20</v>
      </c>
      <c r="E3" s="1">
        <v>18264</v>
      </c>
      <c r="F3" s="1">
        <f>E3+C5*365.25</f>
        <v>54789</v>
      </c>
      <c r="G3" s="6">
        <f t="shared" ref="G3:G4" ca="1" si="0">(F3-TODAY())/365.28</f>
        <v>35.526171703898385</v>
      </c>
      <c r="H3" s="6"/>
      <c r="I3" s="6"/>
    </row>
    <row r="4" spans="1:13" x14ac:dyDescent="0.25">
      <c r="D4" t="s">
        <v>21</v>
      </c>
      <c r="E4" s="1">
        <v>20090</v>
      </c>
      <c r="F4" s="1">
        <f>E4+C5*365.25</f>
        <v>56615</v>
      </c>
      <c r="G4" s="6">
        <f t="shared" ca="1" si="0"/>
        <v>40.525076653526064</v>
      </c>
      <c r="H4" s="6"/>
      <c r="I4" s="6"/>
    </row>
    <row r="5" spans="1:13" x14ac:dyDescent="0.25">
      <c r="C5" s="73">
        <v>100</v>
      </c>
      <c r="D5" s="73"/>
      <c r="E5" s="73"/>
      <c r="F5" s="73"/>
      <c r="G5" s="7">
        <f ca="1">AVERAGE(G3:G4)</f>
        <v>38.025624178712221</v>
      </c>
      <c r="H5" s="7"/>
      <c r="I5" s="7"/>
    </row>
    <row r="6" spans="1:13" x14ac:dyDescent="0.25">
      <c r="G6" s="2"/>
      <c r="H6" s="2"/>
      <c r="I6" s="2"/>
    </row>
    <row r="7" spans="1:13" x14ac:dyDescent="0.25">
      <c r="D7" s="45" t="s">
        <v>2</v>
      </c>
      <c r="E7" s="23"/>
      <c r="F7" s="23"/>
      <c r="G7" s="25" t="s">
        <v>6</v>
      </c>
      <c r="H7" s="26"/>
      <c r="I7" s="27"/>
      <c r="J7" s="17" t="s">
        <v>3</v>
      </c>
      <c r="K7" s="17" t="s">
        <v>4</v>
      </c>
      <c r="L7" s="22" t="s">
        <v>5</v>
      </c>
      <c r="M7" s="24"/>
    </row>
    <row r="8" spans="1:13" x14ac:dyDescent="0.25">
      <c r="A8" s="19" t="s">
        <v>0</v>
      </c>
      <c r="B8" s="44" t="s">
        <v>0</v>
      </c>
      <c r="C8" s="3" t="s">
        <v>11</v>
      </c>
      <c r="D8" s="58">
        <v>1</v>
      </c>
      <c r="E8" s="72">
        <f ca="1">1-E9</f>
        <v>0.41723181335306936</v>
      </c>
      <c r="F8" s="18">
        <f ca="1">$F$14*E8</f>
        <v>4172.3181335306936</v>
      </c>
      <c r="G8" s="25" t="s">
        <v>0</v>
      </c>
      <c r="H8" s="26"/>
      <c r="I8" s="27"/>
      <c r="J8" s="10">
        <v>10000</v>
      </c>
      <c r="K8" s="9">
        <v>1</v>
      </c>
      <c r="L8" s="21">
        <f>J8*K8</f>
        <v>10000</v>
      </c>
      <c r="M8" s="15">
        <f>L8/$L$14</f>
        <v>1</v>
      </c>
    </row>
    <row r="9" spans="1:13" x14ac:dyDescent="0.25">
      <c r="A9" s="60" t="s">
        <v>19</v>
      </c>
      <c r="B9" s="57" t="s">
        <v>16</v>
      </c>
      <c r="C9" s="46" t="s">
        <v>11</v>
      </c>
      <c r="D9" s="59">
        <v>0.27500000000000002</v>
      </c>
      <c r="E9" s="62">
        <f ca="1">(G5/(SUM(D12:D13)*B23+SUM(D10:D11)*B22)/100)</f>
        <v>0.58276818664693064</v>
      </c>
      <c r="F9" s="64">
        <f ca="1">L14*E9</f>
        <v>5827.6818664693064</v>
      </c>
      <c r="G9" s="28" t="s">
        <v>19</v>
      </c>
      <c r="H9" s="29"/>
      <c r="I9" s="66"/>
      <c r="J9" s="32">
        <v>0</v>
      </c>
      <c r="K9" s="34">
        <v>102.75</v>
      </c>
      <c r="L9" s="36">
        <f>J9*K9</f>
        <v>0</v>
      </c>
      <c r="M9" s="62">
        <f>L9/L14</f>
        <v>0</v>
      </c>
    </row>
    <row r="10" spans="1:13" x14ac:dyDescent="0.25">
      <c r="A10" s="61"/>
      <c r="B10" s="47" t="s">
        <v>12</v>
      </c>
      <c r="C10" s="49" t="s">
        <v>13</v>
      </c>
      <c r="D10" s="53">
        <v>7.0000000000000007E-2</v>
      </c>
      <c r="E10" s="63"/>
      <c r="F10" s="65"/>
      <c r="G10" s="39"/>
      <c r="H10" s="40"/>
      <c r="I10" s="67"/>
      <c r="J10" s="41"/>
      <c r="K10" s="42"/>
      <c r="L10" s="43"/>
      <c r="M10" s="63"/>
    </row>
    <row r="11" spans="1:13" x14ac:dyDescent="0.25">
      <c r="A11" s="61"/>
      <c r="B11" s="48" t="s">
        <v>17</v>
      </c>
      <c r="C11" s="48" t="s">
        <v>13</v>
      </c>
      <c r="D11" s="54">
        <v>7.4999999999999997E-2</v>
      </c>
      <c r="E11" s="63"/>
      <c r="F11" s="65"/>
      <c r="G11" s="39"/>
      <c r="H11" s="40"/>
      <c r="I11" s="67"/>
      <c r="J11" s="41"/>
      <c r="K11" s="42"/>
      <c r="L11" s="43"/>
      <c r="M11" s="63"/>
    </row>
    <row r="12" spans="1:13" x14ac:dyDescent="0.25">
      <c r="A12" s="61"/>
      <c r="B12" s="50" t="s">
        <v>18</v>
      </c>
      <c r="C12" s="51" t="s">
        <v>14</v>
      </c>
      <c r="D12" s="55">
        <v>0.08</v>
      </c>
      <c r="E12" s="63"/>
      <c r="F12" s="65"/>
      <c r="G12" s="39"/>
      <c r="H12" s="40"/>
      <c r="I12" s="67"/>
      <c r="J12" s="41"/>
      <c r="K12" s="42"/>
      <c r="L12" s="43"/>
      <c r="M12" s="63"/>
    </row>
    <row r="13" spans="1:13" x14ac:dyDescent="0.25">
      <c r="A13" s="69"/>
      <c r="B13" s="52" t="s">
        <v>15</v>
      </c>
      <c r="C13" s="52" t="s">
        <v>14</v>
      </c>
      <c r="D13" s="56">
        <v>0.5</v>
      </c>
      <c r="E13" s="70"/>
      <c r="F13" s="71"/>
      <c r="G13" s="30"/>
      <c r="H13" s="31"/>
      <c r="I13" s="68"/>
      <c r="J13" s="33"/>
      <c r="K13" s="35"/>
      <c r="L13" s="37"/>
      <c r="M13" s="70"/>
    </row>
    <row r="14" spans="1:13" x14ac:dyDescent="0.25">
      <c r="E14" s="4">
        <f ca="1">SUM(E8:E9)</f>
        <v>1</v>
      </c>
      <c r="F14" s="11">
        <f>L14</f>
        <v>10000</v>
      </c>
      <c r="J14" s="8"/>
      <c r="L14" s="12">
        <f>SUM(L8:L13)</f>
        <v>10000</v>
      </c>
      <c r="M14" s="4">
        <f>SUM(M8:M13)</f>
        <v>1</v>
      </c>
    </row>
    <row r="15" spans="1:13" x14ac:dyDescent="0.25">
      <c r="C15" s="38"/>
    </row>
    <row r="16" spans="1:13" x14ac:dyDescent="0.25">
      <c r="A16" s="13" t="s">
        <v>7</v>
      </c>
      <c r="B16" s="74" t="s">
        <v>8</v>
      </c>
      <c r="C16" s="38"/>
      <c r="D16" s="74" t="s">
        <v>9</v>
      </c>
      <c r="F16" s="77" t="s">
        <v>10</v>
      </c>
      <c r="G16" s="78"/>
      <c r="H16" s="79"/>
      <c r="I16" s="16"/>
    </row>
    <row r="17" spans="1:9" x14ac:dyDescent="0.25">
      <c r="A17" s="3" t="str">
        <f>A8</f>
        <v>Tagesgeld</v>
      </c>
      <c r="B17" s="75">
        <f ca="1">E8</f>
        <v>0.41723181335306936</v>
      </c>
      <c r="C17" s="38"/>
      <c r="D17" s="75">
        <f>M8</f>
        <v>1</v>
      </c>
      <c r="F17" s="84">
        <f ca="1">D17/B17-1</f>
        <v>1.3967491643638912</v>
      </c>
      <c r="G17" s="80">
        <f ca="1">L8-F8</f>
        <v>5827.6818664693064</v>
      </c>
      <c r="H17" s="81"/>
      <c r="I17" s="14"/>
    </row>
    <row r="18" spans="1:9" x14ac:dyDescent="0.25">
      <c r="A18" s="20" t="str">
        <f>A9</f>
        <v>Easyfolio 50</v>
      </c>
      <c r="B18" s="76">
        <f ca="1">E9</f>
        <v>0.58276818664693064</v>
      </c>
      <c r="D18" s="76">
        <f>M9</f>
        <v>0</v>
      </c>
      <c r="F18" s="85">
        <f ca="1">D18/B18-1</f>
        <v>-1</v>
      </c>
      <c r="G18" s="82">
        <f ca="1">L9-F9</f>
        <v>-5827.6818664693064</v>
      </c>
      <c r="H18" s="83"/>
      <c r="I18" s="14"/>
    </row>
    <row r="21" spans="1:9" x14ac:dyDescent="0.25">
      <c r="A21" t="s">
        <v>22</v>
      </c>
    </row>
    <row r="22" spans="1:9" x14ac:dyDescent="0.25">
      <c r="A22" s="86" t="s">
        <v>13</v>
      </c>
      <c r="B22" s="87">
        <v>0.5</v>
      </c>
    </row>
    <row r="23" spans="1:9" x14ac:dyDescent="0.25">
      <c r="A23" s="88" t="s">
        <v>14</v>
      </c>
      <c r="B23" s="87">
        <v>1</v>
      </c>
    </row>
  </sheetData>
  <mergeCells count="16">
    <mergeCell ref="C5:F5"/>
    <mergeCell ref="G17:H17"/>
    <mergeCell ref="G18:H18"/>
    <mergeCell ref="F16:H16"/>
    <mergeCell ref="D7:F7"/>
    <mergeCell ref="G7:I7"/>
    <mergeCell ref="L7:M7"/>
    <mergeCell ref="G8:I8"/>
    <mergeCell ref="E9:E13"/>
    <mergeCell ref="F9:F13"/>
    <mergeCell ref="G9:I13"/>
    <mergeCell ref="J9:J13"/>
    <mergeCell ref="K9:K13"/>
    <mergeCell ref="L9:L13"/>
    <mergeCell ref="M9:M13"/>
    <mergeCell ref="A9:A13"/>
  </mergeCells>
  <conditionalFormatting sqref="F17:F18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{FAD2A206-C2F2-47FD-B71A-86E58C2D4DF8}</x14:id>
        </ext>
      </extLst>
    </cfRule>
  </conditionalFormatting>
  <pageMargins left="0.7" right="0.7" top="0.78740157499999996" bottom="0.78740157499999996" header="0.3" footer="0.3"/>
  <pageSetup paperSize="9" scale="9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AD2A206-C2F2-47FD-B71A-86E58C2D4DF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F17:F18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Easyfolio</vt:lpstr>
    </vt:vector>
  </TitlesOfParts>
  <Company>Kreis Lippe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Koslowski, Jörg (Kreis Lippe / Jobcenter)</dc:creator>
  <cp:lastModifiedBy>JoeBi</cp:lastModifiedBy>
  <cp:lastPrinted>2014-05-23T10:24:26Z</cp:lastPrinted>
  <dcterms:created xsi:type="dcterms:W3CDTF">2014-05-13T13:40:23Z</dcterms:created>
  <dcterms:modified xsi:type="dcterms:W3CDTF">2014-06-22T09:52:38Z</dcterms:modified>
</cp:coreProperties>
</file>