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116" windowHeight="9528"/>
  </bookViews>
  <sheets>
    <sheet name="Eingangsdaten" sheetId="1" r:id="rId1"/>
    <sheet name="Ergebnisse" sheetId="2" r:id="rId2"/>
  </sheets>
  <calcPr calcId="125725"/>
</workbook>
</file>

<file path=xl/calcChain.xml><?xml version="1.0" encoding="utf-8"?>
<calcChain xmlns="http://schemas.openxmlformats.org/spreadsheetml/2006/main">
  <c r="C13" i="2"/>
  <c r="E17" i="1"/>
  <c r="L17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N17"/>
  <c r="N18" s="1"/>
  <c r="N19" s="1"/>
  <c r="N20" s="1"/>
  <c r="N21" s="1"/>
  <c r="N22" s="1"/>
  <c r="N23" s="1"/>
  <c r="N24" s="1"/>
  <c r="N25" s="1"/>
  <c r="N26" s="1"/>
  <c r="N27" s="1"/>
  <c r="N28" s="1"/>
  <c r="N29" s="1"/>
  <c r="N30" s="1"/>
  <c r="N31" s="1"/>
  <c r="N32" s="1"/>
  <c r="N33" s="1"/>
  <c r="N34" s="1"/>
  <c r="N35" s="1"/>
  <c r="N36" s="1"/>
  <c r="N37" s="1"/>
  <c r="N38" s="1"/>
  <c r="N39" s="1"/>
  <c r="N40" s="1"/>
  <c r="N41" s="1"/>
  <c r="N42" s="1"/>
  <c r="N43" s="1"/>
  <c r="N44" s="1"/>
  <c r="N45" s="1"/>
  <c r="N46" s="1"/>
  <c r="N47" s="1"/>
  <c r="N48" s="1"/>
  <c r="N49" s="1"/>
  <c r="N50" s="1"/>
  <c r="N51" s="1"/>
  <c r="N52" s="1"/>
  <c r="N53" s="1"/>
  <c r="N54" s="1"/>
  <c r="N55" s="1"/>
  <c r="N56" s="1"/>
  <c r="I6"/>
  <c r="C18"/>
  <c r="C19"/>
  <c r="C20"/>
  <c r="C21"/>
  <c r="C22"/>
  <c r="E22" s="1"/>
  <c r="C23"/>
  <c r="E23" s="1"/>
  <c r="C24"/>
  <c r="C25"/>
  <c r="C26"/>
  <c r="C27"/>
  <c r="E27" s="1"/>
  <c r="C28"/>
  <c r="C29"/>
  <c r="C30"/>
  <c r="E30" s="1"/>
  <c r="C31"/>
  <c r="C32"/>
  <c r="E32" s="1"/>
  <c r="C33"/>
  <c r="C34"/>
  <c r="C35"/>
  <c r="C36"/>
  <c r="C37"/>
  <c r="C38"/>
  <c r="E38" s="1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17"/>
  <c r="F17" s="1"/>
  <c r="E33" l="1"/>
  <c r="E19"/>
  <c r="E52"/>
  <c r="E44"/>
  <c r="E36"/>
  <c r="E28"/>
  <c r="E20"/>
  <c r="E53"/>
  <c r="E45"/>
  <c r="E37"/>
  <c r="E29"/>
  <c r="E21"/>
  <c r="E54"/>
  <c r="E46"/>
  <c r="E25"/>
  <c r="E55"/>
  <c r="E47"/>
  <c r="E39"/>
  <c r="E31"/>
  <c r="E40"/>
  <c r="E24"/>
  <c r="E50"/>
  <c r="E42"/>
  <c r="E34"/>
  <c r="E26"/>
  <c r="E18"/>
  <c r="E56"/>
  <c r="E48"/>
  <c r="E49"/>
  <c r="E41"/>
  <c r="E51"/>
  <c r="E43"/>
  <c r="E35"/>
  <c r="I17"/>
  <c r="I18" s="1"/>
  <c r="J18" s="1"/>
  <c r="D32"/>
  <c r="D24"/>
  <c r="D53"/>
  <c r="D45"/>
  <c r="D37"/>
  <c r="D29"/>
  <c r="D21"/>
  <c r="H17"/>
  <c r="F18"/>
  <c r="G18" s="1"/>
  <c r="G17"/>
  <c r="D54"/>
  <c r="D46"/>
  <c r="D38"/>
  <c r="D30"/>
  <c r="D22"/>
  <c r="D55"/>
  <c r="D47"/>
  <c r="D39"/>
  <c r="D31"/>
  <c r="D23"/>
  <c r="D40"/>
  <c r="D33"/>
  <c r="D50"/>
  <c r="D42"/>
  <c r="D34"/>
  <c r="D26"/>
  <c r="D18"/>
  <c r="D48"/>
  <c r="D49"/>
  <c r="D25"/>
  <c r="D51"/>
  <c r="D43"/>
  <c r="D35"/>
  <c r="D27"/>
  <c r="D19"/>
  <c r="D56"/>
  <c r="D17"/>
  <c r="D41"/>
  <c r="D52"/>
  <c r="D44"/>
  <c r="D36"/>
  <c r="D28"/>
  <c r="D20"/>
  <c r="I19" l="1"/>
  <c r="I20" s="1"/>
  <c r="J20" s="1"/>
  <c r="K18"/>
  <c r="J17"/>
  <c r="K17"/>
  <c r="E57"/>
  <c r="C10" i="2" s="1"/>
  <c r="H18" i="1"/>
  <c r="F19"/>
  <c r="D57"/>
  <c r="C9" i="2" s="1"/>
  <c r="K19" i="1" l="1"/>
  <c r="J19"/>
  <c r="K20"/>
  <c r="I21"/>
  <c r="I22" s="1"/>
  <c r="F20"/>
  <c r="H19"/>
  <c r="G19"/>
  <c r="J21"/>
  <c r="K21"/>
  <c r="F21" l="1"/>
  <c r="G20"/>
  <c r="H20"/>
  <c r="I23"/>
  <c r="K22"/>
  <c r="J22"/>
  <c r="F22" l="1"/>
  <c r="G21"/>
  <c r="H21"/>
  <c r="I24"/>
  <c r="K23"/>
  <c r="J23"/>
  <c r="F23" l="1"/>
  <c r="H22"/>
  <c r="G22"/>
  <c r="I25"/>
  <c r="K24"/>
  <c r="J24"/>
  <c r="F24" l="1"/>
  <c r="H23"/>
  <c r="G23"/>
  <c r="I26"/>
  <c r="K25"/>
  <c r="J25"/>
  <c r="F25" l="1"/>
  <c r="H24"/>
  <c r="G24"/>
  <c r="I27"/>
  <c r="J26"/>
  <c r="K26"/>
  <c r="F26" l="1"/>
  <c r="G25"/>
  <c r="H25"/>
  <c r="I28"/>
  <c r="K27"/>
  <c r="J27"/>
  <c r="F27" l="1"/>
  <c r="H26"/>
  <c r="G26"/>
  <c r="I29"/>
  <c r="K28"/>
  <c r="J28"/>
  <c r="F28" l="1"/>
  <c r="H27"/>
  <c r="G27"/>
  <c r="I30"/>
  <c r="K29"/>
  <c r="J29"/>
  <c r="F29" l="1"/>
  <c r="H28"/>
  <c r="G28"/>
  <c r="I31"/>
  <c r="K30"/>
  <c r="J30"/>
  <c r="I32" l="1"/>
  <c r="K31"/>
  <c r="J31"/>
  <c r="F30"/>
  <c r="G29"/>
  <c r="H29"/>
  <c r="F31" l="1"/>
  <c r="H30"/>
  <c r="G30"/>
  <c r="I33"/>
  <c r="K32"/>
  <c r="J32"/>
  <c r="F32" l="1"/>
  <c r="H31"/>
  <c r="G31"/>
  <c r="I34"/>
  <c r="K33"/>
  <c r="J33"/>
  <c r="F33" l="1"/>
  <c r="H32"/>
  <c r="G32"/>
  <c r="I35"/>
  <c r="J34"/>
  <c r="K34"/>
  <c r="F34" l="1"/>
  <c r="G33"/>
  <c r="H33"/>
  <c r="I36"/>
  <c r="J35"/>
  <c r="K35"/>
  <c r="F35" l="1"/>
  <c r="H34"/>
  <c r="G34"/>
  <c r="I37"/>
  <c r="K36"/>
  <c r="J36"/>
  <c r="F36" l="1"/>
  <c r="H35"/>
  <c r="G35"/>
  <c r="I38"/>
  <c r="K37"/>
  <c r="J37"/>
  <c r="F37" l="1"/>
  <c r="H36"/>
  <c r="G36"/>
  <c r="I39"/>
  <c r="J38"/>
  <c r="K38"/>
  <c r="F38" l="1"/>
  <c r="G37"/>
  <c r="H37"/>
  <c r="I40"/>
  <c r="K39"/>
  <c r="J39"/>
  <c r="F39" l="1"/>
  <c r="H38"/>
  <c r="G38"/>
  <c r="I41"/>
  <c r="K40"/>
  <c r="J40"/>
  <c r="F40" l="1"/>
  <c r="H39"/>
  <c r="G39"/>
  <c r="I42"/>
  <c r="K41"/>
  <c r="J41"/>
  <c r="F41" l="1"/>
  <c r="H40"/>
  <c r="G40"/>
  <c r="I43"/>
  <c r="J42"/>
  <c r="K42"/>
  <c r="F42" l="1"/>
  <c r="G41"/>
  <c r="H41"/>
  <c r="I44"/>
  <c r="J43"/>
  <c r="K43"/>
  <c r="F43" l="1"/>
  <c r="G42"/>
  <c r="H42"/>
  <c r="I45"/>
  <c r="K44"/>
  <c r="J44"/>
  <c r="F44" l="1"/>
  <c r="H43"/>
  <c r="G43"/>
  <c r="I46"/>
  <c r="J45"/>
  <c r="K45"/>
  <c r="F45" l="1"/>
  <c r="G44"/>
  <c r="H44"/>
  <c r="I47"/>
  <c r="J46"/>
  <c r="K46"/>
  <c r="F46" l="1"/>
  <c r="H45"/>
  <c r="G45"/>
  <c r="I48"/>
  <c r="K47"/>
  <c r="J47"/>
  <c r="F47" l="1"/>
  <c r="H46"/>
  <c r="G46"/>
  <c r="I49"/>
  <c r="K48"/>
  <c r="J48"/>
  <c r="F48" l="1"/>
  <c r="H47"/>
  <c r="G47"/>
  <c r="I50"/>
  <c r="K49"/>
  <c r="J49"/>
  <c r="F49" l="1"/>
  <c r="H48"/>
  <c r="G48"/>
  <c r="I51"/>
  <c r="J50"/>
  <c r="K50"/>
  <c r="F50" l="1"/>
  <c r="G49"/>
  <c r="H49"/>
  <c r="I52"/>
  <c r="J51"/>
  <c r="K51"/>
  <c r="F51" l="1"/>
  <c r="G50"/>
  <c r="H50"/>
  <c r="I53"/>
  <c r="K52"/>
  <c r="J52"/>
  <c r="F52" l="1"/>
  <c r="H51"/>
  <c r="G51"/>
  <c r="I54"/>
  <c r="K53"/>
  <c r="J53"/>
  <c r="F53" l="1"/>
  <c r="G52"/>
  <c r="H52"/>
  <c r="I55"/>
  <c r="K54"/>
  <c r="J54"/>
  <c r="F54" l="1"/>
  <c r="H53"/>
  <c r="G53"/>
  <c r="I56"/>
  <c r="K55"/>
  <c r="J55"/>
  <c r="F55" l="1"/>
  <c r="H54"/>
  <c r="G54"/>
  <c r="K56"/>
  <c r="K57" s="1"/>
  <c r="D5" i="2" s="1"/>
  <c r="J56" i="1"/>
  <c r="J57" s="1"/>
  <c r="D4" i="2" s="1"/>
  <c r="F56" i="1" l="1"/>
  <c r="H55"/>
  <c r="G55"/>
  <c r="H56" l="1"/>
  <c r="H57" s="1"/>
  <c r="C5" i="2" s="1"/>
  <c r="G56" i="1"/>
  <c r="G57" s="1"/>
  <c r="C4" i="2" s="1"/>
</calcChain>
</file>

<file path=xl/sharedStrings.xml><?xml version="1.0" encoding="utf-8"?>
<sst xmlns="http://schemas.openxmlformats.org/spreadsheetml/2006/main" count="35" uniqueCount="33">
  <si>
    <t>Einzahlungen pro Jahr</t>
  </si>
  <si>
    <t>€ inkl. Zulagen</t>
  </si>
  <si>
    <t>Erwartete Rendite der HRV50</t>
  </si>
  <si>
    <t>% (durschnittlich laufende Verzinsung 2014 - statista.com)</t>
  </si>
  <si>
    <t>Erwartete Rendite BSP 1</t>
  </si>
  <si>
    <t>Erwartete Rendite BSP 2</t>
  </si>
  <si>
    <t>% (Umlaufrendite - 0,5%)</t>
  </si>
  <si>
    <t>% (willkürliche Annahme)</t>
  </si>
  <si>
    <t>Einzahlung erfolgt am 01.01</t>
  </si>
  <si>
    <t>Zulagen verursachen keine abweichenden Kosten</t>
  </si>
  <si>
    <t>Ende von Laufzeitjahr</t>
  </si>
  <si>
    <t>Summe Einzahlungen</t>
  </si>
  <si>
    <t>BSP 1</t>
  </si>
  <si>
    <t>BSP 2</t>
  </si>
  <si>
    <t>Annahmen:</t>
  </si>
  <si>
    <t>HRV mit 60€ und Sonderzahlungstrick</t>
  </si>
  <si>
    <t>HRV Typ 1: Einzahlungen im 1. Jahr werden um die Honrorarkosten reduziert</t>
  </si>
  <si>
    <t>HRV Typ 2: Einzahlungen im 1. Jahr werden nicht um die Honrorarkosten reduziert, aber überprüft wann die Honorarkosten als Mehrrendite erwirtschaftet wurden</t>
  </si>
  <si>
    <t>Sockelbetrag RV</t>
  </si>
  <si>
    <t>nach Kosten</t>
  </si>
  <si>
    <t>nur für HRV</t>
  </si>
  <si>
    <t>HRV50 T2</t>
  </si>
  <si>
    <t>HRV50 T1</t>
  </si>
  <si>
    <t>Honorarkosten</t>
  </si>
  <si>
    <t>€ (nach unten fix)</t>
  </si>
  <si>
    <t>€</t>
  </si>
  <si>
    <t>BSP1</t>
  </si>
  <si>
    <t>BSP2</t>
  </si>
  <si>
    <t>HRV T1</t>
  </si>
  <si>
    <t>HRV T2</t>
  </si>
  <si>
    <t>… brauch mindestens … Jahre um ins Plus zu drehen (Guthaben &gt; Einzahlungen)</t>
  </si>
  <si>
    <t>… schlägt … nach … ,XX Jahren</t>
  </si>
  <si>
    <t>Kostenbelastung HRV: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</si>
</sst>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€_-;\-* #,##0\ _€_-;_-* &quot;-&quot;??\ _€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Fill="1" applyAlignment="1">
      <alignment horizontal="center"/>
    </xf>
    <xf numFmtId="44" fontId="0" fillId="0" borderId="0" xfId="2" applyFont="1"/>
    <xf numFmtId="0" fontId="0" fillId="0" borderId="0" xfId="0" applyAlignment="1">
      <alignment horizontal="center"/>
    </xf>
    <xf numFmtId="44" fontId="0" fillId="0" borderId="0" xfId="2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10" fontId="0" fillId="0" borderId="0" xfId="3" applyNumberFormat="1" applyFont="1"/>
  </cellXfs>
  <cellStyles count="4">
    <cellStyle name="Dezimal" xfId="1" builtinId="3"/>
    <cellStyle name="Prozent" xfId="3" builtinId="5"/>
    <cellStyle name="Standard" xfId="0" builtinId="0"/>
    <cellStyle name="Währung" xfId="2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Eingangsdaten!$F$16</c:f>
              <c:strCache>
                <c:ptCount val="1"/>
                <c:pt idx="0">
                  <c:v>BSP 1</c:v>
                </c:pt>
              </c:strCache>
            </c:strRef>
          </c:tx>
          <c:marker>
            <c:symbol val="none"/>
          </c:marker>
          <c:val>
            <c:numRef>
              <c:f>Eingangsdaten!$F$17:$F$36</c:f>
              <c:numCache>
                <c:formatCode>_-* #,##0.00\ "€"_-;\-* #,##0.00\ "€"_-;_-* "-"??\ "€"_-;_-@_-</c:formatCode>
                <c:ptCount val="20"/>
                <c:pt idx="0">
                  <c:v>2110.5</c:v>
                </c:pt>
                <c:pt idx="1">
                  <c:v>4231.5524999999998</c:v>
                </c:pt>
                <c:pt idx="2">
                  <c:v>6363.2102624999989</c:v>
                </c:pt>
                <c:pt idx="3">
                  <c:v>8505.5263138124974</c:v>
                </c:pt>
                <c:pt idx="4">
                  <c:v>10658.553945381558</c:v>
                </c:pt>
                <c:pt idx="5">
                  <c:v>12822.346715108464</c:v>
                </c:pt>
                <c:pt idx="6">
                  <c:v>14996.958448684005</c:v>
                </c:pt>
                <c:pt idx="7">
                  <c:v>17182.44324092742</c:v>
                </c:pt>
                <c:pt idx="8">
                  <c:v>19378.855457132053</c:v>
                </c:pt>
                <c:pt idx="9">
                  <c:v>21586.24973441771</c:v>
                </c:pt>
                <c:pt idx="10">
                  <c:v>23804.680983089795</c:v>
                </c:pt>
                <c:pt idx="11">
                  <c:v>26034.204388005241</c:v>
                </c:pt>
                <c:pt idx="12">
                  <c:v>28274.875409945264</c:v>
                </c:pt>
                <c:pt idx="13">
                  <c:v>30526.749786994988</c:v>
                </c:pt>
                <c:pt idx="14">
                  <c:v>32789.883535929956</c:v>
                </c:pt>
                <c:pt idx="15">
                  <c:v>35064.332953609599</c:v>
                </c:pt>
                <c:pt idx="16">
                  <c:v>37350.154618377645</c:v>
                </c:pt>
                <c:pt idx="17">
                  <c:v>39647.405391469525</c:v>
                </c:pt>
                <c:pt idx="18">
                  <c:v>41956.142418426869</c:v>
                </c:pt>
                <c:pt idx="19">
                  <c:v>44276.423130518997</c:v>
                </c:pt>
              </c:numCache>
            </c:numRef>
          </c:val>
        </c:ser>
        <c:ser>
          <c:idx val="1"/>
          <c:order val="1"/>
          <c:tx>
            <c:strRef>
              <c:f>Eingangsdaten!$I$16</c:f>
              <c:strCache>
                <c:ptCount val="1"/>
                <c:pt idx="0">
                  <c:v>BSP 2</c:v>
                </c:pt>
              </c:strCache>
            </c:strRef>
          </c:tx>
          <c:marker>
            <c:symbol val="none"/>
          </c:marker>
          <c:val>
            <c:numRef>
              <c:f>Eingangsdaten!$I$17:$I$36</c:f>
              <c:numCache>
                <c:formatCode>_-* #,##0.00\ "€"_-;\-* #,##0.00\ "€"_-;_-* "-"??\ "€"_-;_-@_-</c:formatCode>
                <c:ptCount val="20"/>
                <c:pt idx="0">
                  <c:v>2131.5</c:v>
                </c:pt>
                <c:pt idx="1">
                  <c:v>4294.9724999999999</c:v>
                </c:pt>
                <c:pt idx="2">
                  <c:v>6490.8970874999995</c:v>
                </c:pt>
                <c:pt idx="3">
                  <c:v>8719.7605438124992</c:v>
                </c:pt>
                <c:pt idx="4">
                  <c:v>10982.056951969686</c:v>
                </c:pt>
                <c:pt idx="5">
                  <c:v>13278.287806249229</c:v>
                </c:pt>
                <c:pt idx="6">
                  <c:v>15608.962123342966</c:v>
                </c:pt>
                <c:pt idx="7">
                  <c:v>17974.596555193108</c:v>
                </c:pt>
                <c:pt idx="8">
                  <c:v>20375.715503521002</c:v>
                </c:pt>
                <c:pt idx="9">
                  <c:v>22812.851236073813</c:v>
                </c:pt>
                <c:pt idx="10">
                  <c:v>25286.54400461492</c:v>
                </c:pt>
                <c:pt idx="11">
                  <c:v>27797.342164684142</c:v>
                </c:pt>
                <c:pt idx="12">
                  <c:v>30345.802297154401</c:v>
                </c:pt>
                <c:pt idx="13">
                  <c:v>32932.489331611716</c:v>
                </c:pt>
                <c:pt idx="14">
                  <c:v>35557.976671585886</c:v>
                </c:pt>
                <c:pt idx="15">
                  <c:v>38222.846321659672</c:v>
                </c:pt>
                <c:pt idx="16">
                  <c:v>40927.689016484561</c:v>
                </c:pt>
                <c:pt idx="17">
                  <c:v>43673.104351731825</c:v>
                </c:pt>
                <c:pt idx="18">
                  <c:v>46459.700917007794</c:v>
                </c:pt>
                <c:pt idx="19">
                  <c:v>49288.096430762904</c:v>
                </c:pt>
              </c:numCache>
            </c:numRef>
          </c:val>
        </c:ser>
        <c:ser>
          <c:idx val="2"/>
          <c:order val="2"/>
          <c:tx>
            <c:strRef>
              <c:f>Eingangsdaten!$L$16</c:f>
              <c:strCache>
                <c:ptCount val="1"/>
                <c:pt idx="0">
                  <c:v>HRV50 T1</c:v>
                </c:pt>
              </c:strCache>
            </c:strRef>
          </c:tx>
          <c:marker>
            <c:symbol val="none"/>
          </c:marker>
          <c:val>
            <c:numRef>
              <c:f>Eingangsdaten!$L$17:$L$36</c:f>
              <c:numCache>
                <c:formatCode>_-* #,##0.00\ "€"_-;\-* #,##0.00\ "€"_-;_-* "-"??\ "€"_-;_-@_-</c:formatCode>
                <c:ptCount val="20"/>
                <c:pt idx="0">
                  <c:v>1354.3876319999999</c:v>
                </c:pt>
                <c:pt idx="1">
                  <c:v>3508.7249535935998</c:v>
                </c:pt>
                <c:pt idx="2">
                  <c:v>5738.0332139786569</c:v>
                </c:pt>
                <c:pt idx="3">
                  <c:v>8044.9214018251141</c:v>
                </c:pt>
                <c:pt idx="4">
                  <c:v>10432.089298608627</c:v>
                </c:pt>
                <c:pt idx="5">
                  <c:v>12902.330638200207</c:v>
                </c:pt>
                <c:pt idx="6">
                  <c:v>15458.536376409573</c:v>
                </c:pt>
                <c:pt idx="7">
                  <c:v>18103.698074308628</c:v>
                </c:pt>
                <c:pt idx="8">
                  <c:v>20840.911399294568</c:v>
                </c:pt>
                <c:pt idx="9">
                  <c:v>23673.379747990017</c:v>
                </c:pt>
                <c:pt idx="10">
                  <c:v>26604.417995220068</c:v>
                </c:pt>
                <c:pt idx="11">
                  <c:v>29637.456373453726</c:v>
                </c:pt>
                <c:pt idx="12">
                  <c:v>32776.044487249914</c:v>
                </c:pt>
                <c:pt idx="13">
                  <c:v>36023.855467406211</c:v>
                </c:pt>
                <c:pt idx="14">
                  <c:v>39384.690269671948</c:v>
                </c:pt>
                <c:pt idx="15">
                  <c:v>42862.482123056536</c:v>
                </c:pt>
                <c:pt idx="16">
                  <c:v>46461.301132938905</c:v>
                </c:pt>
                <c:pt idx="17">
                  <c:v>50185.359044365177</c:v>
                </c:pt>
                <c:pt idx="18">
                  <c:v>54039.014171109084</c:v>
                </c:pt>
                <c:pt idx="19">
                  <c:v>58026.776496263679</c:v>
                </c:pt>
              </c:numCache>
            </c:numRef>
          </c:val>
        </c:ser>
        <c:ser>
          <c:idx val="3"/>
          <c:order val="3"/>
          <c:tx>
            <c:strRef>
              <c:f>Eingangsdaten!$N$16</c:f>
              <c:strCache>
                <c:ptCount val="1"/>
                <c:pt idx="0">
                  <c:v>HRV50 T2</c:v>
                </c:pt>
              </c:strCache>
            </c:strRef>
          </c:tx>
          <c:marker>
            <c:symbol val="none"/>
          </c:marker>
          <c:val>
            <c:numRef>
              <c:f>Eingangsdaten!$N$17:$N$36</c:f>
              <c:numCache>
                <c:formatCode>_-* #,##0.00\ "€"_-;\-* #,##0.00\ "€"_-;_-* "-"??\ "€"_-;_-@_-</c:formatCode>
                <c:ptCount val="20"/>
                <c:pt idx="0">
                  <c:v>2107.2046319999999</c:v>
                </c:pt>
                <c:pt idx="1">
                  <c:v>4287.7399851935998</c:v>
                </c:pt>
                <c:pt idx="2">
                  <c:v>6544.1579686783371</c:v>
                </c:pt>
                <c:pt idx="3">
                  <c:v>8879.0992979883431</c:v>
                </c:pt>
                <c:pt idx="4">
                  <c:v>11295.296585558337</c:v>
                </c:pt>
                <c:pt idx="5">
                  <c:v>13795.577538735766</c:v>
                </c:pt>
                <c:pt idx="6">
                  <c:v>16382.86826908377</c:v>
                </c:pt>
                <c:pt idx="7">
                  <c:v>19060.196716847884</c:v>
                </c:pt>
                <c:pt idx="8">
                  <c:v>21830.696194594191</c:v>
                </c:pt>
                <c:pt idx="9">
                  <c:v>24697.609054166067</c:v>
                </c:pt>
                <c:pt idx="10">
                  <c:v>27664.290481251046</c:v>
                </c:pt>
                <c:pt idx="11">
                  <c:v>30734.212421998582</c:v>
                </c:pt>
                <c:pt idx="12">
                  <c:v>33910.967646284131</c:v>
                </c:pt>
                <c:pt idx="13">
                  <c:v>37198.273952374817</c:v>
                </c:pt>
                <c:pt idx="14">
                  <c:v>40599.978517917465</c:v>
                </c:pt>
                <c:pt idx="15">
                  <c:v>44120.062402340991</c:v>
                </c:pt>
                <c:pt idx="16">
                  <c:v>47762.645205942456</c:v>
                </c:pt>
                <c:pt idx="17">
                  <c:v>51531.989891109253</c:v>
                </c:pt>
                <c:pt idx="18">
                  <c:v>55432.507771319855</c:v>
                </c:pt>
                <c:pt idx="19">
                  <c:v>59468.763673761787</c:v>
                </c:pt>
              </c:numCache>
            </c:numRef>
          </c:val>
        </c:ser>
        <c:ser>
          <c:idx val="4"/>
          <c:order val="4"/>
          <c:tx>
            <c:strRef>
              <c:f>Eingangsdaten!$C$16</c:f>
              <c:strCache>
                <c:ptCount val="1"/>
                <c:pt idx="0">
                  <c:v>Summe Einzahlungen</c:v>
                </c:pt>
              </c:strCache>
            </c:strRef>
          </c:tx>
          <c:marker>
            <c:symbol val="none"/>
          </c:marker>
          <c:val>
            <c:numRef>
              <c:f>Eingangsdaten!$C$17:$C$36</c:f>
              <c:numCache>
                <c:formatCode>_-* #,##0.00\ "€"_-;\-* #,##0.00\ "€"_-;_-* "-"??\ "€"_-;_-@_-</c:formatCode>
                <c:ptCount val="20"/>
                <c:pt idx="0">
                  <c:v>2100</c:v>
                </c:pt>
                <c:pt idx="1">
                  <c:v>4200</c:v>
                </c:pt>
                <c:pt idx="2">
                  <c:v>6300</c:v>
                </c:pt>
                <c:pt idx="3">
                  <c:v>8400</c:v>
                </c:pt>
                <c:pt idx="4">
                  <c:v>10500</c:v>
                </c:pt>
                <c:pt idx="5">
                  <c:v>12600</c:v>
                </c:pt>
                <c:pt idx="6">
                  <c:v>14700</c:v>
                </c:pt>
                <c:pt idx="7">
                  <c:v>16800</c:v>
                </c:pt>
                <c:pt idx="8">
                  <c:v>18900</c:v>
                </c:pt>
                <c:pt idx="9">
                  <c:v>21000</c:v>
                </c:pt>
                <c:pt idx="10">
                  <c:v>23100</c:v>
                </c:pt>
                <c:pt idx="11">
                  <c:v>25200</c:v>
                </c:pt>
                <c:pt idx="12">
                  <c:v>27300</c:v>
                </c:pt>
                <c:pt idx="13">
                  <c:v>29400</c:v>
                </c:pt>
                <c:pt idx="14">
                  <c:v>31500</c:v>
                </c:pt>
                <c:pt idx="15">
                  <c:v>33600</c:v>
                </c:pt>
                <c:pt idx="16">
                  <c:v>35700</c:v>
                </c:pt>
                <c:pt idx="17">
                  <c:v>37800</c:v>
                </c:pt>
                <c:pt idx="18">
                  <c:v>39900</c:v>
                </c:pt>
                <c:pt idx="19">
                  <c:v>42000</c:v>
                </c:pt>
              </c:numCache>
            </c:numRef>
          </c:val>
        </c:ser>
        <c:marker val="1"/>
        <c:axId val="131324544"/>
        <c:axId val="131326336"/>
      </c:lineChart>
      <c:catAx>
        <c:axId val="131324544"/>
        <c:scaling>
          <c:orientation val="minMax"/>
        </c:scaling>
        <c:axPos val="b"/>
        <c:tickLblPos val="nextTo"/>
        <c:crossAx val="131326336"/>
        <c:crosses val="autoZero"/>
        <c:auto val="1"/>
        <c:lblAlgn val="ctr"/>
        <c:lblOffset val="100"/>
        <c:tickLblSkip val="2"/>
      </c:catAx>
      <c:valAx>
        <c:axId val="131326336"/>
        <c:scaling>
          <c:orientation val="minMax"/>
          <c:max val="40000"/>
        </c:scaling>
        <c:axPos val="l"/>
        <c:majorGridlines/>
        <c:numFmt formatCode="_-* #,##0.00\ &quot;€&quot;_-;\-* #,##0.00\ &quot;€&quot;_-;_-* &quot;-&quot;??\ &quot;€&quot;_-;_-@_-" sourceLinked="1"/>
        <c:tickLblPos val="nextTo"/>
        <c:crossAx val="131324544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662940</xdr:colOff>
      <xdr:row>1</xdr:row>
      <xdr:rowOff>121920</xdr:rowOff>
    </xdr:from>
    <xdr:to>
      <xdr:col>13</xdr:col>
      <xdr:colOff>15240</xdr:colOff>
      <xdr:row>24</xdr:row>
      <xdr:rowOff>167640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7"/>
  <sheetViews>
    <sheetView tabSelected="1" workbookViewId="0">
      <selection activeCell="E9" sqref="E9"/>
    </sheetView>
  </sheetViews>
  <sheetFormatPr baseColWidth="10" defaultRowHeight="14.4"/>
  <cols>
    <col min="2" max="2" width="25" bestFit="1" customWidth="1"/>
    <col min="3" max="3" width="11.77734375" bestFit="1" customWidth="1"/>
    <col min="7" max="7" width="11.5546875" style="5"/>
    <col min="8" max="8" width="11.5546875" style="3"/>
    <col min="10" max="10" width="11.5546875" style="5"/>
    <col min="11" max="11" width="11.5546875" style="3"/>
    <col min="12" max="12" width="11.77734375" bestFit="1" customWidth="1"/>
  </cols>
  <sheetData>
    <row r="2" spans="2:14">
      <c r="B2" t="s">
        <v>0</v>
      </c>
      <c r="C2" s="1">
        <v>2100</v>
      </c>
      <c r="D2" t="s">
        <v>1</v>
      </c>
    </row>
    <row r="3" spans="2:14">
      <c r="B3" t="s">
        <v>2</v>
      </c>
      <c r="C3" s="1">
        <v>3.48</v>
      </c>
      <c r="D3" t="s">
        <v>3</v>
      </c>
    </row>
    <row r="4" spans="2:14">
      <c r="B4" t="s">
        <v>4</v>
      </c>
      <c r="C4" s="1">
        <v>0.5</v>
      </c>
      <c r="D4" t="s">
        <v>6</v>
      </c>
    </row>
    <row r="5" spans="2:14">
      <c r="B5" t="s">
        <v>5</v>
      </c>
      <c r="C5" s="1">
        <v>1.5</v>
      </c>
      <c r="D5" t="s">
        <v>7</v>
      </c>
    </row>
    <row r="6" spans="2:14">
      <c r="B6" t="s">
        <v>18</v>
      </c>
      <c r="C6" s="1">
        <v>60</v>
      </c>
      <c r="D6" t="s">
        <v>24</v>
      </c>
      <c r="H6" s="3" t="s">
        <v>19</v>
      </c>
      <c r="I6" s="2">
        <f>C6*0.959</f>
        <v>57.54</v>
      </c>
      <c r="J6" s="3" t="s">
        <v>20</v>
      </c>
    </row>
    <row r="7" spans="2:14">
      <c r="B7" t="s">
        <v>23</v>
      </c>
      <c r="C7" s="1">
        <v>750</v>
      </c>
      <c r="D7" t="s">
        <v>25</v>
      </c>
    </row>
    <row r="9" spans="2:14">
      <c r="B9" s="7" t="s">
        <v>14</v>
      </c>
    </row>
    <row r="10" spans="2:14">
      <c r="B10" t="s">
        <v>8</v>
      </c>
    </row>
    <row r="11" spans="2:14">
      <c r="B11" t="s">
        <v>9</v>
      </c>
    </row>
    <row r="12" spans="2:14">
      <c r="B12" t="s">
        <v>15</v>
      </c>
    </row>
    <row r="13" spans="2:14">
      <c r="B13" t="s">
        <v>16</v>
      </c>
    </row>
    <row r="14" spans="2:14">
      <c r="B14" t="s">
        <v>17</v>
      </c>
    </row>
    <row r="16" spans="2:14">
      <c r="B16" t="s">
        <v>10</v>
      </c>
      <c r="C16" t="s">
        <v>11</v>
      </c>
      <c r="F16" t="s">
        <v>12</v>
      </c>
      <c r="I16" t="s">
        <v>13</v>
      </c>
      <c r="L16" t="s">
        <v>22</v>
      </c>
      <c r="N16" t="s">
        <v>21</v>
      </c>
    </row>
    <row r="17" spans="2:14">
      <c r="B17">
        <v>1</v>
      </c>
      <c r="C17" s="2">
        <f>B17*$C$2</f>
        <v>2100</v>
      </c>
      <c r="D17" s="8">
        <f t="shared" ref="D17:D56" si="0">IF(C17&gt;L17,1,0)</f>
        <v>1</v>
      </c>
      <c r="E17" s="8">
        <f>IF(C17+$C$7&gt;N17,1,0)</f>
        <v>1</v>
      </c>
      <c r="F17" s="2">
        <f>C17*(1+C4/100)</f>
        <v>2110.5</v>
      </c>
      <c r="G17" s="5">
        <f>IF(F17&gt;L17,1,0)</f>
        <v>1</v>
      </c>
      <c r="H17" s="5">
        <f>IF(F17+$C$7&gt;N17,1,0)</f>
        <v>1</v>
      </c>
      <c r="I17" s="2">
        <f>C17*(1+$C$5/100)</f>
        <v>2131.5</v>
      </c>
      <c r="J17" s="5">
        <f>IF(I17&gt;L17,1,0)</f>
        <v>1</v>
      </c>
      <c r="K17" s="5">
        <f>IF(I17+$C$7&gt;N17,1,0)</f>
        <v>1</v>
      </c>
      <c r="L17" s="4">
        <f>((C2-C6-C7)*(0.97)+I6)*(1+C3/100)</f>
        <v>1354.3876319999999</v>
      </c>
      <c r="N17" s="4">
        <f>((C2-C6)*(0.97)+I6)*(1+C3/100)</f>
        <v>2107.2046319999999</v>
      </c>
    </row>
    <row r="18" spans="2:14">
      <c r="B18">
        <v>2</v>
      </c>
      <c r="C18" s="2">
        <f t="shared" ref="C18:C56" si="1">B18*$C$2</f>
        <v>4200</v>
      </c>
      <c r="D18" s="8">
        <f t="shared" si="0"/>
        <v>1</v>
      </c>
      <c r="E18" s="8">
        <f t="shared" ref="E18:E55" si="2">IF(C18+$C$7&gt;N18,1,0)</f>
        <v>1</v>
      </c>
      <c r="F18" s="2">
        <f>(F17+$C$2)*(1+$C$4/100)</f>
        <v>4231.5524999999998</v>
      </c>
      <c r="G18" s="5">
        <f t="shared" ref="G18:G56" si="3">IF(F18&gt;L18,1,0)</f>
        <v>1</v>
      </c>
      <c r="H18" s="5">
        <f t="shared" ref="H18:H56" si="4">IF(F18+$C$7&gt;N18,1,0)</f>
        <v>1</v>
      </c>
      <c r="I18" s="2">
        <f>(I17+$C$2)*(1+$C$5/100)</f>
        <v>4294.9724999999999</v>
      </c>
      <c r="J18" s="5">
        <f t="shared" ref="J18:J56" si="5">IF(I18&gt;L18,1,0)</f>
        <v>1</v>
      </c>
      <c r="K18" s="5">
        <f t="shared" ref="K18:K56" si="6">IF(I18+$C$7&gt;N18,1,0)</f>
        <v>1</v>
      </c>
      <c r="L18" s="4">
        <f>(L17+$I$6+($C$2-$C$6)*0.97)*(1+$C$3/100)</f>
        <v>3508.7249535935998</v>
      </c>
      <c r="N18" s="4">
        <f>(N17+$I$6+($C$2-$C$6)*0.97)*(1+$C$3/100)</f>
        <v>4287.7399851935998</v>
      </c>
    </row>
    <row r="19" spans="2:14">
      <c r="B19">
        <v>3</v>
      </c>
      <c r="C19" s="2">
        <f t="shared" si="1"/>
        <v>6300</v>
      </c>
      <c r="D19" s="8">
        <f t="shared" si="0"/>
        <v>1</v>
      </c>
      <c r="E19" s="8">
        <f t="shared" si="2"/>
        <v>1</v>
      </c>
      <c r="F19" s="2">
        <f t="shared" ref="F19:F56" si="7">(F18+$C$2)*(1+$C$4/100)</f>
        <v>6363.2102624999989</v>
      </c>
      <c r="G19" s="5">
        <f t="shared" si="3"/>
        <v>1</v>
      </c>
      <c r="H19" s="5">
        <f t="shared" si="4"/>
        <v>1</v>
      </c>
      <c r="I19" s="2">
        <f t="shared" ref="I19:I56" si="8">(I18+$C$2)*(1+$C$5/100)</f>
        <v>6490.8970874999995</v>
      </c>
      <c r="J19" s="5">
        <f t="shared" si="5"/>
        <v>1</v>
      </c>
      <c r="K19" s="5">
        <f t="shared" si="6"/>
        <v>1</v>
      </c>
      <c r="L19" s="4">
        <f t="shared" ref="L19:N56" si="9">(L18+$I$6+($C$2-$C$6)*0.97)*(1+$C$3/100)</f>
        <v>5738.0332139786569</v>
      </c>
      <c r="N19" s="4">
        <f t="shared" si="9"/>
        <v>6544.1579686783371</v>
      </c>
    </row>
    <row r="20" spans="2:14">
      <c r="B20">
        <v>4</v>
      </c>
      <c r="C20" s="2">
        <f t="shared" si="1"/>
        <v>8400</v>
      </c>
      <c r="D20" s="8">
        <f t="shared" si="0"/>
        <v>1</v>
      </c>
      <c r="E20" s="8">
        <f t="shared" si="2"/>
        <v>1</v>
      </c>
      <c r="F20" s="2">
        <f t="shared" si="7"/>
        <v>8505.5263138124974</v>
      </c>
      <c r="G20" s="5">
        <f t="shared" si="3"/>
        <v>1</v>
      </c>
      <c r="H20" s="5">
        <f t="shared" si="4"/>
        <v>1</v>
      </c>
      <c r="I20" s="2">
        <f t="shared" si="8"/>
        <v>8719.7605438124992</v>
      </c>
      <c r="J20" s="5">
        <f t="shared" si="5"/>
        <v>1</v>
      </c>
      <c r="K20" s="5">
        <f t="shared" si="6"/>
        <v>1</v>
      </c>
      <c r="L20" s="4">
        <f t="shared" si="9"/>
        <v>8044.9214018251141</v>
      </c>
      <c r="N20" s="4">
        <f t="shared" si="9"/>
        <v>8879.0992979883431</v>
      </c>
    </row>
    <row r="21" spans="2:14">
      <c r="B21">
        <v>5</v>
      </c>
      <c r="C21" s="2">
        <f t="shared" si="1"/>
        <v>10500</v>
      </c>
      <c r="D21" s="8">
        <f t="shared" si="0"/>
        <v>1</v>
      </c>
      <c r="E21" s="8">
        <f t="shared" si="2"/>
        <v>0</v>
      </c>
      <c r="F21" s="2">
        <f t="shared" si="7"/>
        <v>10658.553945381558</v>
      </c>
      <c r="G21" s="5">
        <f t="shared" si="3"/>
        <v>1</v>
      </c>
      <c r="H21" s="5">
        <f t="shared" si="4"/>
        <v>1</v>
      </c>
      <c r="I21" s="2">
        <f t="shared" si="8"/>
        <v>10982.056951969686</v>
      </c>
      <c r="J21" s="5">
        <f t="shared" si="5"/>
        <v>1</v>
      </c>
      <c r="K21" s="5">
        <f t="shared" si="6"/>
        <v>1</v>
      </c>
      <c r="L21" s="4">
        <f t="shared" si="9"/>
        <v>10432.089298608627</v>
      </c>
      <c r="N21" s="4">
        <f t="shared" si="9"/>
        <v>11295.296585558337</v>
      </c>
    </row>
    <row r="22" spans="2:14">
      <c r="B22">
        <v>6</v>
      </c>
      <c r="C22" s="2">
        <f t="shared" si="1"/>
        <v>12600</v>
      </c>
      <c r="D22" s="8">
        <f t="shared" si="0"/>
        <v>0</v>
      </c>
      <c r="E22" s="8">
        <f t="shared" si="2"/>
        <v>0</v>
      </c>
      <c r="F22" s="2">
        <f t="shared" si="7"/>
        <v>12822.346715108464</v>
      </c>
      <c r="G22" s="5">
        <f t="shared" si="3"/>
        <v>0</v>
      </c>
      <c r="H22" s="5">
        <f t="shared" si="4"/>
        <v>0</v>
      </c>
      <c r="I22" s="2">
        <f t="shared" si="8"/>
        <v>13278.287806249229</v>
      </c>
      <c r="J22" s="5">
        <f t="shared" si="5"/>
        <v>1</v>
      </c>
      <c r="K22" s="5">
        <f t="shared" si="6"/>
        <v>1</v>
      </c>
      <c r="L22" s="4">
        <f t="shared" si="9"/>
        <v>12902.330638200207</v>
      </c>
      <c r="N22" s="4">
        <f t="shared" si="9"/>
        <v>13795.577538735766</v>
      </c>
    </row>
    <row r="23" spans="2:14">
      <c r="B23">
        <v>7</v>
      </c>
      <c r="C23" s="2">
        <f t="shared" si="1"/>
        <v>14700</v>
      </c>
      <c r="D23" s="8">
        <f t="shared" si="0"/>
        <v>0</v>
      </c>
      <c r="E23" s="8">
        <f t="shared" si="2"/>
        <v>0</v>
      </c>
      <c r="F23" s="2">
        <f t="shared" si="7"/>
        <v>14996.958448684005</v>
      </c>
      <c r="G23" s="5">
        <f t="shared" si="3"/>
        <v>0</v>
      </c>
      <c r="H23" s="5">
        <f t="shared" si="4"/>
        <v>0</v>
      </c>
      <c r="I23" s="2">
        <f t="shared" si="8"/>
        <v>15608.962123342966</v>
      </c>
      <c r="J23" s="5">
        <f t="shared" si="5"/>
        <v>1</v>
      </c>
      <c r="K23" s="5">
        <f t="shared" si="6"/>
        <v>0</v>
      </c>
      <c r="L23" s="4">
        <f t="shared" si="9"/>
        <v>15458.536376409573</v>
      </c>
      <c r="N23" s="4">
        <f t="shared" si="9"/>
        <v>16382.86826908377</v>
      </c>
    </row>
    <row r="24" spans="2:14">
      <c r="B24">
        <v>8</v>
      </c>
      <c r="C24" s="2">
        <f t="shared" si="1"/>
        <v>16800</v>
      </c>
      <c r="D24" s="8">
        <f t="shared" si="0"/>
        <v>0</v>
      </c>
      <c r="E24" s="8">
        <f t="shared" si="2"/>
        <v>0</v>
      </c>
      <c r="F24" s="2">
        <f t="shared" si="7"/>
        <v>17182.44324092742</v>
      </c>
      <c r="G24" s="5">
        <f t="shared" si="3"/>
        <v>0</v>
      </c>
      <c r="H24" s="5">
        <f t="shared" si="4"/>
        <v>0</v>
      </c>
      <c r="I24" s="2">
        <f t="shared" si="8"/>
        <v>17974.596555193108</v>
      </c>
      <c r="J24" s="5">
        <f t="shared" si="5"/>
        <v>0</v>
      </c>
      <c r="K24" s="5">
        <f t="shared" si="6"/>
        <v>0</v>
      </c>
      <c r="L24" s="4">
        <f t="shared" si="9"/>
        <v>18103.698074308628</v>
      </c>
      <c r="N24" s="4">
        <f t="shared" si="9"/>
        <v>19060.196716847884</v>
      </c>
    </row>
    <row r="25" spans="2:14">
      <c r="B25">
        <v>9</v>
      </c>
      <c r="C25" s="2">
        <f t="shared" si="1"/>
        <v>18900</v>
      </c>
      <c r="D25" s="8">
        <f t="shared" si="0"/>
        <v>0</v>
      </c>
      <c r="E25" s="8">
        <f t="shared" si="2"/>
        <v>0</v>
      </c>
      <c r="F25" s="2">
        <f t="shared" si="7"/>
        <v>19378.855457132053</v>
      </c>
      <c r="G25" s="5">
        <f t="shared" si="3"/>
        <v>0</v>
      </c>
      <c r="H25" s="5">
        <f t="shared" si="4"/>
        <v>0</v>
      </c>
      <c r="I25" s="2">
        <f t="shared" si="8"/>
        <v>20375.715503521002</v>
      </c>
      <c r="J25" s="5">
        <f t="shared" si="5"/>
        <v>0</v>
      </c>
      <c r="K25" s="5">
        <f t="shared" si="6"/>
        <v>0</v>
      </c>
      <c r="L25" s="4">
        <f t="shared" si="9"/>
        <v>20840.911399294568</v>
      </c>
      <c r="N25" s="4">
        <f t="shared" si="9"/>
        <v>21830.696194594191</v>
      </c>
    </row>
    <row r="26" spans="2:14">
      <c r="B26">
        <v>10</v>
      </c>
      <c r="C26" s="2">
        <f t="shared" si="1"/>
        <v>21000</v>
      </c>
      <c r="D26" s="8">
        <f t="shared" si="0"/>
        <v>0</v>
      </c>
      <c r="E26" s="8">
        <f t="shared" si="2"/>
        <v>0</v>
      </c>
      <c r="F26" s="2">
        <f t="shared" si="7"/>
        <v>21586.24973441771</v>
      </c>
      <c r="G26" s="5">
        <f t="shared" si="3"/>
        <v>0</v>
      </c>
      <c r="H26" s="5">
        <f t="shared" si="4"/>
        <v>0</v>
      </c>
      <c r="I26" s="2">
        <f t="shared" si="8"/>
        <v>22812.851236073813</v>
      </c>
      <c r="J26" s="5">
        <f t="shared" si="5"/>
        <v>0</v>
      </c>
      <c r="K26" s="5">
        <f t="shared" si="6"/>
        <v>0</v>
      </c>
      <c r="L26" s="4">
        <f t="shared" si="9"/>
        <v>23673.379747990017</v>
      </c>
      <c r="N26" s="4">
        <f t="shared" si="9"/>
        <v>24697.609054166067</v>
      </c>
    </row>
    <row r="27" spans="2:14">
      <c r="B27">
        <v>11</v>
      </c>
      <c r="C27" s="2">
        <f t="shared" si="1"/>
        <v>23100</v>
      </c>
      <c r="D27" s="8">
        <f t="shared" si="0"/>
        <v>0</v>
      </c>
      <c r="E27" s="8">
        <f t="shared" si="2"/>
        <v>0</v>
      </c>
      <c r="F27" s="2">
        <f t="shared" si="7"/>
        <v>23804.680983089795</v>
      </c>
      <c r="G27" s="5">
        <f t="shared" si="3"/>
        <v>0</v>
      </c>
      <c r="H27" s="5">
        <f t="shared" si="4"/>
        <v>0</v>
      </c>
      <c r="I27" s="2">
        <f t="shared" si="8"/>
        <v>25286.54400461492</v>
      </c>
      <c r="J27" s="5">
        <f t="shared" si="5"/>
        <v>0</v>
      </c>
      <c r="K27" s="5">
        <f t="shared" si="6"/>
        <v>0</v>
      </c>
      <c r="L27" s="4">
        <f t="shared" si="9"/>
        <v>26604.417995220068</v>
      </c>
      <c r="N27" s="4">
        <f t="shared" si="9"/>
        <v>27664.290481251046</v>
      </c>
    </row>
    <row r="28" spans="2:14">
      <c r="B28">
        <v>12</v>
      </c>
      <c r="C28" s="2">
        <f t="shared" si="1"/>
        <v>25200</v>
      </c>
      <c r="D28" s="8">
        <f t="shared" si="0"/>
        <v>0</v>
      </c>
      <c r="E28" s="8">
        <f t="shared" si="2"/>
        <v>0</v>
      </c>
      <c r="F28" s="2">
        <f t="shared" si="7"/>
        <v>26034.204388005241</v>
      </c>
      <c r="G28" s="5">
        <f t="shared" si="3"/>
        <v>0</v>
      </c>
      <c r="H28" s="5">
        <f t="shared" si="4"/>
        <v>0</v>
      </c>
      <c r="I28" s="2">
        <f t="shared" si="8"/>
        <v>27797.342164684142</v>
      </c>
      <c r="J28" s="5">
        <f t="shared" si="5"/>
        <v>0</v>
      </c>
      <c r="K28" s="5">
        <f t="shared" si="6"/>
        <v>0</v>
      </c>
      <c r="L28" s="4">
        <f t="shared" si="9"/>
        <v>29637.456373453726</v>
      </c>
      <c r="N28" s="4">
        <f t="shared" si="9"/>
        <v>30734.212421998582</v>
      </c>
    </row>
    <row r="29" spans="2:14">
      <c r="B29">
        <v>13</v>
      </c>
      <c r="C29" s="2">
        <f t="shared" si="1"/>
        <v>27300</v>
      </c>
      <c r="D29" s="8">
        <f t="shared" si="0"/>
        <v>0</v>
      </c>
      <c r="E29" s="8">
        <f t="shared" si="2"/>
        <v>0</v>
      </c>
      <c r="F29" s="2">
        <f t="shared" si="7"/>
        <v>28274.875409945264</v>
      </c>
      <c r="G29" s="5">
        <f t="shared" si="3"/>
        <v>0</v>
      </c>
      <c r="H29" s="5">
        <f t="shared" si="4"/>
        <v>0</v>
      </c>
      <c r="I29" s="2">
        <f t="shared" si="8"/>
        <v>30345.802297154401</v>
      </c>
      <c r="J29" s="5">
        <f t="shared" si="5"/>
        <v>0</v>
      </c>
      <c r="K29" s="5">
        <f t="shared" si="6"/>
        <v>0</v>
      </c>
      <c r="L29" s="4">
        <f t="shared" si="9"/>
        <v>32776.044487249914</v>
      </c>
      <c r="N29" s="4">
        <f t="shared" si="9"/>
        <v>33910.967646284131</v>
      </c>
    </row>
    <row r="30" spans="2:14">
      <c r="B30">
        <v>14</v>
      </c>
      <c r="C30" s="2">
        <f t="shared" si="1"/>
        <v>29400</v>
      </c>
      <c r="D30" s="8">
        <f t="shared" si="0"/>
        <v>0</v>
      </c>
      <c r="E30" s="8">
        <f t="shared" si="2"/>
        <v>0</v>
      </c>
      <c r="F30" s="2">
        <f t="shared" si="7"/>
        <v>30526.749786994988</v>
      </c>
      <c r="G30" s="5">
        <f t="shared" si="3"/>
        <v>0</v>
      </c>
      <c r="H30" s="5">
        <f t="shared" si="4"/>
        <v>0</v>
      </c>
      <c r="I30" s="2">
        <f t="shared" si="8"/>
        <v>32932.489331611716</v>
      </c>
      <c r="J30" s="5">
        <f t="shared" si="5"/>
        <v>0</v>
      </c>
      <c r="K30" s="5">
        <f t="shared" si="6"/>
        <v>0</v>
      </c>
      <c r="L30" s="4">
        <f t="shared" si="9"/>
        <v>36023.855467406211</v>
      </c>
      <c r="N30" s="4">
        <f t="shared" si="9"/>
        <v>37198.273952374817</v>
      </c>
    </row>
    <row r="31" spans="2:14">
      <c r="B31">
        <v>15</v>
      </c>
      <c r="C31" s="2">
        <f t="shared" si="1"/>
        <v>31500</v>
      </c>
      <c r="D31" s="8">
        <f t="shared" si="0"/>
        <v>0</v>
      </c>
      <c r="E31" s="8">
        <f t="shared" si="2"/>
        <v>0</v>
      </c>
      <c r="F31" s="2">
        <f t="shared" si="7"/>
        <v>32789.883535929956</v>
      </c>
      <c r="G31" s="5">
        <f t="shared" si="3"/>
        <v>0</v>
      </c>
      <c r="H31" s="5">
        <f t="shared" si="4"/>
        <v>0</v>
      </c>
      <c r="I31" s="2">
        <f t="shared" si="8"/>
        <v>35557.976671585886</v>
      </c>
      <c r="J31" s="5">
        <f t="shared" si="5"/>
        <v>0</v>
      </c>
      <c r="K31" s="5">
        <f t="shared" si="6"/>
        <v>0</v>
      </c>
      <c r="L31" s="4">
        <f t="shared" si="9"/>
        <v>39384.690269671948</v>
      </c>
      <c r="N31" s="4">
        <f t="shared" si="9"/>
        <v>40599.978517917465</v>
      </c>
    </row>
    <row r="32" spans="2:14">
      <c r="B32">
        <v>16</v>
      </c>
      <c r="C32" s="2">
        <f t="shared" si="1"/>
        <v>33600</v>
      </c>
      <c r="D32" s="8">
        <f t="shared" si="0"/>
        <v>0</v>
      </c>
      <c r="E32" s="8">
        <f t="shared" si="2"/>
        <v>0</v>
      </c>
      <c r="F32" s="2">
        <f t="shared" si="7"/>
        <v>35064.332953609599</v>
      </c>
      <c r="G32" s="5">
        <f t="shared" si="3"/>
        <v>0</v>
      </c>
      <c r="H32" s="5">
        <f t="shared" si="4"/>
        <v>0</v>
      </c>
      <c r="I32" s="2">
        <f t="shared" si="8"/>
        <v>38222.846321659672</v>
      </c>
      <c r="J32" s="5">
        <f t="shared" si="5"/>
        <v>0</v>
      </c>
      <c r="K32" s="5">
        <f t="shared" si="6"/>
        <v>0</v>
      </c>
      <c r="L32" s="4">
        <f t="shared" si="9"/>
        <v>42862.482123056536</v>
      </c>
      <c r="N32" s="4">
        <f t="shared" si="9"/>
        <v>44120.062402340991</v>
      </c>
    </row>
    <row r="33" spans="2:14">
      <c r="B33">
        <v>17</v>
      </c>
      <c r="C33" s="2">
        <f t="shared" si="1"/>
        <v>35700</v>
      </c>
      <c r="D33" s="8">
        <f t="shared" si="0"/>
        <v>0</v>
      </c>
      <c r="E33" s="8">
        <f t="shared" si="2"/>
        <v>0</v>
      </c>
      <c r="F33" s="2">
        <f t="shared" si="7"/>
        <v>37350.154618377645</v>
      </c>
      <c r="G33" s="5">
        <f t="shared" si="3"/>
        <v>0</v>
      </c>
      <c r="H33" s="5">
        <f t="shared" si="4"/>
        <v>0</v>
      </c>
      <c r="I33" s="2">
        <f t="shared" si="8"/>
        <v>40927.689016484561</v>
      </c>
      <c r="J33" s="5">
        <f t="shared" si="5"/>
        <v>0</v>
      </c>
      <c r="K33" s="5">
        <f t="shared" si="6"/>
        <v>0</v>
      </c>
      <c r="L33" s="4">
        <f t="shared" si="9"/>
        <v>46461.301132938905</v>
      </c>
      <c r="N33" s="4">
        <f t="shared" si="9"/>
        <v>47762.645205942456</v>
      </c>
    </row>
    <row r="34" spans="2:14">
      <c r="B34">
        <v>18</v>
      </c>
      <c r="C34" s="2">
        <f t="shared" si="1"/>
        <v>37800</v>
      </c>
      <c r="D34" s="8">
        <f t="shared" si="0"/>
        <v>0</v>
      </c>
      <c r="E34" s="8">
        <f t="shared" si="2"/>
        <v>0</v>
      </c>
      <c r="F34" s="2">
        <f t="shared" si="7"/>
        <v>39647.405391469525</v>
      </c>
      <c r="G34" s="5">
        <f t="shared" si="3"/>
        <v>0</v>
      </c>
      <c r="H34" s="5">
        <f t="shared" si="4"/>
        <v>0</v>
      </c>
      <c r="I34" s="2">
        <f t="shared" si="8"/>
        <v>43673.104351731825</v>
      </c>
      <c r="J34" s="5">
        <f t="shared" si="5"/>
        <v>0</v>
      </c>
      <c r="K34" s="5">
        <f t="shared" si="6"/>
        <v>0</v>
      </c>
      <c r="L34" s="4">
        <f t="shared" si="9"/>
        <v>50185.359044365177</v>
      </c>
      <c r="N34" s="4">
        <f t="shared" si="9"/>
        <v>51531.989891109253</v>
      </c>
    </row>
    <row r="35" spans="2:14">
      <c r="B35">
        <v>19</v>
      </c>
      <c r="C35" s="2">
        <f t="shared" si="1"/>
        <v>39900</v>
      </c>
      <c r="D35" s="8">
        <f t="shared" si="0"/>
        <v>0</v>
      </c>
      <c r="E35" s="8">
        <f t="shared" si="2"/>
        <v>0</v>
      </c>
      <c r="F35" s="2">
        <f t="shared" si="7"/>
        <v>41956.142418426869</v>
      </c>
      <c r="G35" s="5">
        <f t="shared" si="3"/>
        <v>0</v>
      </c>
      <c r="H35" s="5">
        <f t="shared" si="4"/>
        <v>0</v>
      </c>
      <c r="I35" s="2">
        <f t="shared" si="8"/>
        <v>46459.700917007794</v>
      </c>
      <c r="J35" s="5">
        <f t="shared" si="5"/>
        <v>0</v>
      </c>
      <c r="K35" s="5">
        <f t="shared" si="6"/>
        <v>0</v>
      </c>
      <c r="L35" s="4">
        <f t="shared" si="9"/>
        <v>54039.014171109084</v>
      </c>
      <c r="N35" s="4">
        <f t="shared" si="9"/>
        <v>55432.507771319855</v>
      </c>
    </row>
    <row r="36" spans="2:14">
      <c r="B36">
        <v>20</v>
      </c>
      <c r="C36" s="2">
        <f t="shared" si="1"/>
        <v>42000</v>
      </c>
      <c r="D36" s="8">
        <f t="shared" si="0"/>
        <v>0</v>
      </c>
      <c r="E36" s="8">
        <f t="shared" si="2"/>
        <v>0</v>
      </c>
      <c r="F36" s="2">
        <f t="shared" si="7"/>
        <v>44276.423130518997</v>
      </c>
      <c r="G36" s="5">
        <f t="shared" si="3"/>
        <v>0</v>
      </c>
      <c r="H36" s="5">
        <f t="shared" si="4"/>
        <v>0</v>
      </c>
      <c r="I36" s="2">
        <f t="shared" si="8"/>
        <v>49288.096430762904</v>
      </c>
      <c r="J36" s="5">
        <f t="shared" si="5"/>
        <v>0</v>
      </c>
      <c r="K36" s="5">
        <f t="shared" si="6"/>
        <v>0</v>
      </c>
      <c r="L36" s="4">
        <f t="shared" si="9"/>
        <v>58026.776496263679</v>
      </c>
      <c r="N36" s="4">
        <f t="shared" si="9"/>
        <v>59468.763673761787</v>
      </c>
    </row>
    <row r="37" spans="2:14">
      <c r="B37">
        <v>21</v>
      </c>
      <c r="C37" s="2">
        <f t="shared" si="1"/>
        <v>44100</v>
      </c>
      <c r="D37" s="8">
        <f t="shared" si="0"/>
        <v>0</v>
      </c>
      <c r="E37" s="8">
        <f t="shared" si="2"/>
        <v>0</v>
      </c>
      <c r="F37" s="2">
        <f t="shared" si="7"/>
        <v>46608.305246171585</v>
      </c>
      <c r="G37" s="5">
        <f t="shared" si="3"/>
        <v>0</v>
      </c>
      <c r="H37" s="5">
        <f t="shared" si="4"/>
        <v>0</v>
      </c>
      <c r="I37" s="2">
        <f t="shared" si="8"/>
        <v>52158.917877224339</v>
      </c>
      <c r="J37" s="5">
        <f t="shared" si="5"/>
        <v>0</v>
      </c>
      <c r="K37" s="5">
        <f t="shared" si="6"/>
        <v>0</v>
      </c>
      <c r="L37" s="4">
        <f t="shared" si="9"/>
        <v>62153.312950333653</v>
      </c>
      <c r="N37" s="4">
        <f t="shared" si="9"/>
        <v>63645.4812816087</v>
      </c>
    </row>
    <row r="38" spans="2:14">
      <c r="B38">
        <v>22</v>
      </c>
      <c r="C38" s="2">
        <f t="shared" si="1"/>
        <v>46200</v>
      </c>
      <c r="D38" s="8">
        <f t="shared" si="0"/>
        <v>0</v>
      </c>
      <c r="E38" s="8">
        <f t="shared" si="2"/>
        <v>0</v>
      </c>
      <c r="F38" s="2">
        <f t="shared" si="7"/>
        <v>48951.846772402438</v>
      </c>
      <c r="G38" s="5">
        <f t="shared" si="3"/>
        <v>0</v>
      </c>
      <c r="H38" s="5">
        <f t="shared" si="4"/>
        <v>0</v>
      </c>
      <c r="I38" s="2">
        <f t="shared" si="8"/>
        <v>55072.8016453827</v>
      </c>
      <c r="J38" s="5">
        <f t="shared" si="5"/>
        <v>0</v>
      </c>
      <c r="K38" s="5">
        <f t="shared" si="6"/>
        <v>0</v>
      </c>
      <c r="L38" s="4">
        <f t="shared" si="9"/>
        <v>66423.45287300527</v>
      </c>
      <c r="N38" s="4">
        <f t="shared" si="9"/>
        <v>67967.548662208676</v>
      </c>
    </row>
    <row r="39" spans="2:14">
      <c r="B39">
        <v>23</v>
      </c>
      <c r="C39" s="2">
        <f t="shared" si="1"/>
        <v>48300</v>
      </c>
      <c r="D39" s="8">
        <f t="shared" si="0"/>
        <v>0</v>
      </c>
      <c r="E39" s="8">
        <f t="shared" si="2"/>
        <v>0</v>
      </c>
      <c r="F39" s="2">
        <f t="shared" si="7"/>
        <v>51307.106006264446</v>
      </c>
      <c r="G39" s="5">
        <f t="shared" si="3"/>
        <v>0</v>
      </c>
      <c r="H39" s="5">
        <f t="shared" si="4"/>
        <v>0</v>
      </c>
      <c r="I39" s="2">
        <f t="shared" si="8"/>
        <v>58030.393670063437</v>
      </c>
      <c r="J39" s="5">
        <f t="shared" si="5"/>
        <v>0</v>
      </c>
      <c r="K39" s="5">
        <f t="shared" si="6"/>
        <v>0</v>
      </c>
      <c r="L39" s="4">
        <f t="shared" si="9"/>
        <v>70842.19366498584</v>
      </c>
      <c r="N39" s="4">
        <f t="shared" si="9"/>
        <v>72440.023987653534</v>
      </c>
    </row>
    <row r="40" spans="2:14">
      <c r="B40">
        <v>24</v>
      </c>
      <c r="C40" s="2">
        <f t="shared" si="1"/>
        <v>50400</v>
      </c>
      <c r="D40" s="8">
        <f t="shared" si="0"/>
        <v>0</v>
      </c>
      <c r="E40" s="8">
        <f t="shared" si="2"/>
        <v>0</v>
      </c>
      <c r="F40" s="2">
        <f t="shared" si="7"/>
        <v>53674.141536295763</v>
      </c>
      <c r="G40" s="5">
        <f t="shared" si="3"/>
        <v>0</v>
      </c>
      <c r="H40" s="5">
        <f t="shared" si="4"/>
        <v>0</v>
      </c>
      <c r="I40" s="2">
        <f t="shared" si="8"/>
        <v>61032.349575114386</v>
      </c>
      <c r="J40" s="5">
        <f t="shared" si="5"/>
        <v>0</v>
      </c>
      <c r="K40" s="5">
        <f t="shared" si="6"/>
        <v>0</v>
      </c>
      <c r="L40" s="4">
        <f t="shared" si="9"/>
        <v>75414.706636527335</v>
      </c>
      <c r="N40" s="4">
        <f t="shared" si="9"/>
        <v>77068.141454423865</v>
      </c>
    </row>
    <row r="41" spans="2:14">
      <c r="B41">
        <v>25</v>
      </c>
      <c r="C41" s="2">
        <f t="shared" si="1"/>
        <v>52500</v>
      </c>
      <c r="D41" s="8">
        <f t="shared" si="0"/>
        <v>0</v>
      </c>
      <c r="E41" s="8">
        <f t="shared" si="2"/>
        <v>0</v>
      </c>
      <c r="F41" s="2">
        <f t="shared" si="7"/>
        <v>56053.012243977239</v>
      </c>
      <c r="G41" s="5">
        <f t="shared" si="3"/>
        <v>0</v>
      </c>
      <c r="H41" s="5">
        <f t="shared" si="4"/>
        <v>0</v>
      </c>
      <c r="I41" s="2">
        <f t="shared" si="8"/>
        <v>64079.334818741096</v>
      </c>
      <c r="J41" s="5">
        <f t="shared" si="5"/>
        <v>0</v>
      </c>
      <c r="K41" s="5">
        <f t="shared" si="6"/>
        <v>0</v>
      </c>
      <c r="L41" s="4">
        <f t="shared" si="9"/>
        <v>80146.343059478473</v>
      </c>
      <c r="N41" s="4">
        <f t="shared" si="9"/>
        <v>81857.317409037802</v>
      </c>
    </row>
    <row r="42" spans="2:14">
      <c r="B42">
        <v>26</v>
      </c>
      <c r="C42" s="2">
        <f t="shared" si="1"/>
        <v>54600</v>
      </c>
      <c r="D42" s="8">
        <f t="shared" si="0"/>
        <v>0</v>
      </c>
      <c r="E42" s="8">
        <f t="shared" si="2"/>
        <v>0</v>
      </c>
      <c r="F42" s="2">
        <f t="shared" si="7"/>
        <v>58443.777305197116</v>
      </c>
      <c r="G42" s="5">
        <f t="shared" si="3"/>
        <v>0</v>
      </c>
      <c r="H42" s="5">
        <f t="shared" si="4"/>
        <v>0</v>
      </c>
      <c r="I42" s="2">
        <f t="shared" si="8"/>
        <v>67172.024841022212</v>
      </c>
      <c r="J42" s="5">
        <f t="shared" si="5"/>
        <v>0</v>
      </c>
      <c r="K42" s="5">
        <f t="shared" si="6"/>
        <v>0</v>
      </c>
      <c r="L42" s="4">
        <f t="shared" si="9"/>
        <v>85042.640429948311</v>
      </c>
      <c r="N42" s="4">
        <f t="shared" si="9"/>
        <v>86813.156686872302</v>
      </c>
    </row>
    <row r="43" spans="2:14">
      <c r="B43">
        <v>27</v>
      </c>
      <c r="C43" s="2">
        <f t="shared" si="1"/>
        <v>56700</v>
      </c>
      <c r="D43" s="8">
        <f t="shared" si="0"/>
        <v>0</v>
      </c>
      <c r="E43" s="8">
        <f t="shared" si="2"/>
        <v>0</v>
      </c>
      <c r="F43" s="2">
        <f t="shared" si="7"/>
        <v>60846.496191723098</v>
      </c>
      <c r="G43" s="5">
        <f t="shared" si="3"/>
        <v>0</v>
      </c>
      <c r="H43" s="5">
        <f t="shared" si="4"/>
        <v>0</v>
      </c>
      <c r="I43" s="2">
        <f t="shared" si="8"/>
        <v>70311.105213637537</v>
      </c>
      <c r="J43" s="5">
        <f t="shared" si="5"/>
        <v>0</v>
      </c>
      <c r="K43" s="5">
        <f t="shared" si="6"/>
        <v>0</v>
      </c>
      <c r="L43" s="4">
        <f t="shared" si="9"/>
        <v>90109.328948910508</v>
      </c>
      <c r="N43" s="4">
        <f t="shared" si="9"/>
        <v>91941.45917157545</v>
      </c>
    </row>
    <row r="44" spans="2:14">
      <c r="B44">
        <v>28</v>
      </c>
      <c r="C44" s="2">
        <f t="shared" si="1"/>
        <v>58800</v>
      </c>
      <c r="D44" s="8">
        <f t="shared" si="0"/>
        <v>0</v>
      </c>
      <c r="E44" s="8">
        <f t="shared" si="2"/>
        <v>0</v>
      </c>
      <c r="F44" s="2">
        <f t="shared" si="7"/>
        <v>63261.228672681704</v>
      </c>
      <c r="G44" s="5">
        <f t="shared" si="3"/>
        <v>0</v>
      </c>
      <c r="H44" s="5">
        <f t="shared" si="4"/>
        <v>0</v>
      </c>
      <c r="I44" s="2">
        <f t="shared" si="8"/>
        <v>73497.271791842097</v>
      </c>
      <c r="J44" s="5">
        <f t="shared" si="5"/>
        <v>0</v>
      </c>
      <c r="K44" s="5">
        <f t="shared" si="6"/>
        <v>0</v>
      </c>
      <c r="L44" s="4">
        <f t="shared" si="9"/>
        <v>95352.338228332592</v>
      </c>
      <c r="N44" s="4">
        <f t="shared" si="9"/>
        <v>97248.226582746269</v>
      </c>
    </row>
    <row r="45" spans="2:14">
      <c r="B45">
        <v>29</v>
      </c>
      <c r="C45" s="2">
        <f t="shared" si="1"/>
        <v>60900</v>
      </c>
      <c r="D45" s="8">
        <f t="shared" si="0"/>
        <v>0</v>
      </c>
      <c r="E45" s="8">
        <f t="shared" si="2"/>
        <v>0</v>
      </c>
      <c r="F45" s="2">
        <f t="shared" si="7"/>
        <v>65688.03481604511</v>
      </c>
      <c r="G45" s="5">
        <f t="shared" si="3"/>
        <v>0</v>
      </c>
      <c r="H45" s="5">
        <f t="shared" si="4"/>
        <v>0</v>
      </c>
      <c r="I45" s="2">
        <f t="shared" si="8"/>
        <v>76731.230868719722</v>
      </c>
      <c r="J45" s="5">
        <f t="shared" si="5"/>
        <v>0</v>
      </c>
      <c r="K45" s="5">
        <f t="shared" si="6"/>
        <v>0</v>
      </c>
      <c r="L45" s="4">
        <f t="shared" si="9"/>
        <v>100777.80423067855</v>
      </c>
      <c r="N45" s="4">
        <f t="shared" si="9"/>
        <v>102739.66949982583</v>
      </c>
    </row>
    <row r="46" spans="2:14">
      <c r="B46">
        <v>30</v>
      </c>
      <c r="C46" s="2">
        <f t="shared" si="1"/>
        <v>63000</v>
      </c>
      <c r="D46" s="8">
        <f t="shared" si="0"/>
        <v>0</v>
      </c>
      <c r="E46" s="8">
        <f t="shared" si="2"/>
        <v>0</v>
      </c>
      <c r="F46" s="2">
        <f t="shared" si="7"/>
        <v>68126.974990125324</v>
      </c>
      <c r="G46" s="5">
        <f t="shared" si="3"/>
        <v>0</v>
      </c>
      <c r="H46" s="5">
        <f t="shared" si="4"/>
        <v>0</v>
      </c>
      <c r="I46" s="2">
        <f t="shared" si="8"/>
        <v>80013.699331750511</v>
      </c>
      <c r="J46" s="5">
        <f t="shared" si="5"/>
        <v>0</v>
      </c>
      <c r="K46" s="5">
        <f t="shared" si="6"/>
        <v>0</v>
      </c>
      <c r="L46" s="4">
        <f t="shared" si="9"/>
        <v>106392.07644990615</v>
      </c>
      <c r="N46" s="4">
        <f t="shared" si="9"/>
        <v>108422.21463041977</v>
      </c>
    </row>
    <row r="47" spans="2:14">
      <c r="B47">
        <v>31</v>
      </c>
      <c r="C47" s="2">
        <f t="shared" si="1"/>
        <v>65100</v>
      </c>
      <c r="D47" s="8">
        <f t="shared" si="0"/>
        <v>0</v>
      </c>
      <c r="E47" s="8">
        <f t="shared" si="2"/>
        <v>0</v>
      </c>
      <c r="F47" s="2">
        <f t="shared" si="7"/>
        <v>70578.109865075938</v>
      </c>
      <c r="G47" s="5">
        <f t="shared" si="3"/>
        <v>0</v>
      </c>
      <c r="H47" s="5">
        <f t="shared" si="4"/>
        <v>0</v>
      </c>
      <c r="I47" s="2">
        <f t="shared" si="8"/>
        <v>83345.404821726755</v>
      </c>
      <c r="J47" s="5">
        <f t="shared" si="5"/>
        <v>0</v>
      </c>
      <c r="K47" s="5">
        <f t="shared" si="6"/>
        <v>0</v>
      </c>
      <c r="L47" s="4">
        <f t="shared" si="9"/>
        <v>112201.72534236287</v>
      </c>
      <c r="N47" s="4">
        <f t="shared" si="9"/>
        <v>114302.51233155836</v>
      </c>
    </row>
    <row r="48" spans="2:14">
      <c r="B48">
        <v>32</v>
      </c>
      <c r="C48" s="2">
        <f t="shared" si="1"/>
        <v>67200</v>
      </c>
      <c r="D48" s="8">
        <f t="shared" si="0"/>
        <v>0</v>
      </c>
      <c r="E48" s="8">
        <f t="shared" si="2"/>
        <v>0</v>
      </c>
      <c r="F48" s="2">
        <f t="shared" si="7"/>
        <v>73041.500414401307</v>
      </c>
      <c r="G48" s="5">
        <f t="shared" si="3"/>
        <v>0</v>
      </c>
      <c r="H48" s="5">
        <f t="shared" si="4"/>
        <v>0</v>
      </c>
      <c r="I48" s="2">
        <f t="shared" si="8"/>
        <v>86727.085894052652</v>
      </c>
      <c r="J48" s="5">
        <f t="shared" si="5"/>
        <v>0</v>
      </c>
      <c r="K48" s="5">
        <f t="shared" si="6"/>
        <v>0</v>
      </c>
      <c r="L48" s="4">
        <f t="shared" si="9"/>
        <v>118213.55001627709</v>
      </c>
      <c r="N48" s="4">
        <f t="shared" si="9"/>
        <v>120387.44439269658</v>
      </c>
    </row>
    <row r="49" spans="2:14">
      <c r="B49">
        <v>33</v>
      </c>
      <c r="C49" s="2">
        <f t="shared" si="1"/>
        <v>69300</v>
      </c>
      <c r="D49" s="8">
        <f t="shared" si="0"/>
        <v>0</v>
      </c>
      <c r="E49" s="8">
        <f t="shared" si="2"/>
        <v>0</v>
      </c>
      <c r="F49" s="2">
        <f t="shared" si="7"/>
        <v>75517.2079164733</v>
      </c>
      <c r="G49" s="5">
        <f t="shared" si="3"/>
        <v>0</v>
      </c>
      <c r="H49" s="5">
        <f t="shared" si="4"/>
        <v>0</v>
      </c>
      <c r="I49" s="2">
        <f t="shared" si="8"/>
        <v>90159.492182463437</v>
      </c>
      <c r="J49" s="5">
        <f t="shared" si="5"/>
        <v>0</v>
      </c>
      <c r="K49" s="5">
        <f t="shared" si="6"/>
        <v>0</v>
      </c>
      <c r="L49" s="4">
        <f t="shared" si="9"/>
        <v>124434.58618884352</v>
      </c>
      <c r="N49" s="4">
        <f t="shared" si="9"/>
        <v>126684.13208956241</v>
      </c>
    </row>
    <row r="50" spans="2:14">
      <c r="B50">
        <v>34</v>
      </c>
      <c r="C50" s="2">
        <f t="shared" si="1"/>
        <v>71400</v>
      </c>
      <c r="D50" s="8">
        <f t="shared" si="0"/>
        <v>0</v>
      </c>
      <c r="E50" s="8">
        <f t="shared" si="2"/>
        <v>0</v>
      </c>
      <c r="F50" s="2">
        <f t="shared" si="7"/>
        <v>78005.293956055655</v>
      </c>
      <c r="G50" s="5">
        <f t="shared" si="3"/>
        <v>0</v>
      </c>
      <c r="H50" s="5">
        <f t="shared" si="4"/>
        <v>0</v>
      </c>
      <c r="I50" s="2">
        <f t="shared" si="8"/>
        <v>93643.38456520038</v>
      </c>
      <c r="J50" s="5">
        <f t="shared" si="5"/>
        <v>0</v>
      </c>
      <c r="K50" s="5">
        <f t="shared" si="6"/>
        <v>0</v>
      </c>
      <c r="L50" s="4">
        <f t="shared" si="9"/>
        <v>130872.11442021526</v>
      </c>
      <c r="N50" s="4">
        <f t="shared" si="9"/>
        <v>133199.94451827917</v>
      </c>
    </row>
    <row r="51" spans="2:14">
      <c r="B51">
        <v>35</v>
      </c>
      <c r="C51" s="2">
        <f t="shared" si="1"/>
        <v>73500</v>
      </c>
      <c r="D51" s="8">
        <f t="shared" si="0"/>
        <v>0</v>
      </c>
      <c r="E51" s="8">
        <f t="shared" si="2"/>
        <v>0</v>
      </c>
      <c r="F51" s="2">
        <f t="shared" si="7"/>
        <v>80505.820425835918</v>
      </c>
      <c r="G51" s="5">
        <f t="shared" si="3"/>
        <v>0</v>
      </c>
      <c r="H51" s="5">
        <f t="shared" si="4"/>
        <v>0</v>
      </c>
      <c r="I51" s="2">
        <f t="shared" si="8"/>
        <v>97179.535333678374</v>
      </c>
      <c r="J51" s="5">
        <f t="shared" si="5"/>
        <v>0</v>
      </c>
      <c r="K51" s="5">
        <f t="shared" si="6"/>
        <v>0</v>
      </c>
      <c r="L51" s="4">
        <f t="shared" si="9"/>
        <v>137533.66863403874</v>
      </c>
      <c r="N51" s="4">
        <f t="shared" si="9"/>
        <v>139942.50721951528</v>
      </c>
    </row>
    <row r="52" spans="2:14">
      <c r="B52">
        <v>36</v>
      </c>
      <c r="C52" s="2">
        <f t="shared" si="1"/>
        <v>75600</v>
      </c>
      <c r="D52" s="8">
        <f t="shared" si="0"/>
        <v>0</v>
      </c>
      <c r="E52" s="8">
        <f t="shared" si="2"/>
        <v>0</v>
      </c>
      <c r="F52" s="2">
        <f t="shared" si="7"/>
        <v>83018.849527965096</v>
      </c>
      <c r="G52" s="5">
        <f t="shared" si="3"/>
        <v>0</v>
      </c>
      <c r="H52" s="5">
        <f t="shared" si="4"/>
        <v>0</v>
      </c>
      <c r="I52" s="2">
        <f t="shared" si="8"/>
        <v>100768.72836368353</v>
      </c>
      <c r="J52" s="5">
        <f t="shared" si="5"/>
        <v>0</v>
      </c>
      <c r="K52" s="5">
        <f t="shared" si="6"/>
        <v>0</v>
      </c>
      <c r="L52" s="4">
        <f t="shared" si="9"/>
        <v>144427.04493450327</v>
      </c>
      <c r="N52" s="4">
        <f t="shared" si="9"/>
        <v>146919.7111027544</v>
      </c>
    </row>
    <row r="53" spans="2:14">
      <c r="B53">
        <v>37</v>
      </c>
      <c r="C53" s="2">
        <f t="shared" si="1"/>
        <v>77700</v>
      </c>
      <c r="D53" s="8">
        <f t="shared" si="0"/>
        <v>0</v>
      </c>
      <c r="E53" s="8">
        <f t="shared" si="2"/>
        <v>0</v>
      </c>
      <c r="F53" s="2">
        <f t="shared" si="7"/>
        <v>85544.443775604916</v>
      </c>
      <c r="G53" s="5">
        <f t="shared" si="3"/>
        <v>0</v>
      </c>
      <c r="H53" s="5">
        <f t="shared" si="4"/>
        <v>0</v>
      </c>
      <c r="I53" s="2">
        <f t="shared" si="8"/>
        <v>104411.75928913878</v>
      </c>
      <c r="J53" s="5">
        <f t="shared" si="5"/>
        <v>0</v>
      </c>
      <c r="K53" s="5">
        <f t="shared" si="6"/>
        <v>0</v>
      </c>
      <c r="L53" s="4">
        <f t="shared" si="9"/>
        <v>151560.31073022398</v>
      </c>
      <c r="N53" s="4">
        <f t="shared" si="9"/>
        <v>154139.72168113024</v>
      </c>
    </row>
    <row r="54" spans="2:14">
      <c r="B54">
        <v>38</v>
      </c>
      <c r="C54" s="2">
        <f t="shared" si="1"/>
        <v>79800</v>
      </c>
      <c r="D54" s="8">
        <f t="shared" si="0"/>
        <v>0</v>
      </c>
      <c r="E54" s="8">
        <f t="shared" si="2"/>
        <v>0</v>
      </c>
      <c r="F54" s="2">
        <f t="shared" si="7"/>
        <v>88082.66599448293</v>
      </c>
      <c r="G54" s="5">
        <f t="shared" si="3"/>
        <v>0</v>
      </c>
      <c r="H54" s="5">
        <f t="shared" si="4"/>
        <v>0</v>
      </c>
      <c r="I54" s="2">
        <f t="shared" si="8"/>
        <v>108109.43567847584</v>
      </c>
      <c r="J54" s="5">
        <f t="shared" si="5"/>
        <v>0</v>
      </c>
      <c r="K54" s="5">
        <f t="shared" si="6"/>
        <v>0</v>
      </c>
      <c r="L54" s="4">
        <f t="shared" si="9"/>
        <v>158941.81417563575</v>
      </c>
      <c r="N54" s="4">
        <f t="shared" si="9"/>
        <v>161610.98862763355</v>
      </c>
    </row>
    <row r="55" spans="2:14">
      <c r="B55">
        <v>39</v>
      </c>
      <c r="C55" s="2">
        <f t="shared" si="1"/>
        <v>81900</v>
      </c>
      <c r="D55" s="8">
        <f t="shared" si="0"/>
        <v>0</v>
      </c>
      <c r="E55" s="8">
        <f t="shared" si="2"/>
        <v>0</v>
      </c>
      <c r="F55" s="2">
        <f t="shared" si="7"/>
        <v>90633.579324455335</v>
      </c>
      <c r="G55" s="5">
        <f t="shared" si="3"/>
        <v>0</v>
      </c>
      <c r="H55" s="5">
        <f t="shared" si="4"/>
        <v>0</v>
      </c>
      <c r="I55" s="2">
        <f t="shared" si="8"/>
        <v>111862.57721365297</v>
      </c>
      <c r="J55" s="5">
        <f t="shared" si="5"/>
        <v>0</v>
      </c>
      <c r="K55" s="5">
        <f t="shared" si="6"/>
        <v>0</v>
      </c>
      <c r="L55" s="4">
        <f t="shared" si="9"/>
        <v>166580.19394094785</v>
      </c>
      <c r="N55" s="4">
        <f t="shared" si="9"/>
        <v>169342.25566387517</v>
      </c>
    </row>
    <row r="56" spans="2:14">
      <c r="B56">
        <v>40</v>
      </c>
      <c r="C56" s="2">
        <f t="shared" si="1"/>
        <v>84000</v>
      </c>
      <c r="D56" s="8">
        <f t="shared" si="0"/>
        <v>0</v>
      </c>
      <c r="E56" s="8">
        <f>IF(C56+$C$7&gt;N56,1,0)</f>
        <v>0</v>
      </c>
      <c r="F56" s="2">
        <f t="shared" si="7"/>
        <v>93197.247221077603</v>
      </c>
      <c r="G56" s="5">
        <f t="shared" si="3"/>
        <v>0</v>
      </c>
      <c r="H56" s="5">
        <f t="shared" si="4"/>
        <v>0</v>
      </c>
      <c r="I56" s="2">
        <f t="shared" si="8"/>
        <v>115672.01587185776</v>
      </c>
      <c r="J56" s="5">
        <f t="shared" si="5"/>
        <v>0</v>
      </c>
      <c r="K56" s="5">
        <f t="shared" si="6"/>
        <v>0</v>
      </c>
      <c r="L56" s="4">
        <f t="shared" si="9"/>
        <v>174484.38932209281</v>
      </c>
      <c r="N56" s="4">
        <f t="shared" si="9"/>
        <v>177342.57079297802</v>
      </c>
    </row>
    <row r="57" spans="2:14">
      <c r="D57" s="6">
        <f>SUM(D17:D56)</f>
        <v>5</v>
      </c>
      <c r="E57" s="6">
        <f>SUM(E17:E56)</f>
        <v>4</v>
      </c>
      <c r="G57" s="5">
        <f>SUM(G17:G56)</f>
        <v>5</v>
      </c>
      <c r="H57" s="5">
        <f>SUM(H17:H56)</f>
        <v>5</v>
      </c>
      <c r="J57" s="5">
        <f>SUM(J17:J56)</f>
        <v>7</v>
      </c>
      <c r="K57" s="5">
        <f>SUM(K17:K56)</f>
        <v>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B3:D13"/>
  <sheetViews>
    <sheetView workbookViewId="0">
      <selection activeCell="C13" sqref="C13"/>
    </sheetView>
  </sheetViews>
  <sheetFormatPr baseColWidth="10" defaultRowHeight="14.4"/>
  <cols>
    <col min="2" max="2" width="32.88671875" customWidth="1"/>
  </cols>
  <sheetData>
    <row r="3" spans="2:4">
      <c r="B3" t="s">
        <v>31</v>
      </c>
      <c r="C3" s="7" t="s">
        <v>26</v>
      </c>
      <c r="D3" s="7" t="s">
        <v>27</v>
      </c>
    </row>
    <row r="4" spans="2:4">
      <c r="B4" s="7" t="s">
        <v>28</v>
      </c>
      <c r="C4" s="3">
        <f>Eingangsdaten!G57</f>
        <v>5</v>
      </c>
      <c r="D4" s="3">
        <f>Eingangsdaten!J57</f>
        <v>7</v>
      </c>
    </row>
    <row r="5" spans="2:4">
      <c r="B5" s="7" t="s">
        <v>29</v>
      </c>
      <c r="C5" s="3">
        <f>Eingangsdaten!H57</f>
        <v>5</v>
      </c>
      <c r="D5" s="3">
        <f>Eingangsdaten!K57</f>
        <v>6</v>
      </c>
    </row>
    <row r="8" spans="2:4">
      <c r="B8" t="s">
        <v>30</v>
      </c>
    </row>
    <row r="9" spans="2:4">
      <c r="B9" s="7" t="s">
        <v>28</v>
      </c>
      <c r="C9" s="3">
        <f>Eingangsdaten!D57</f>
        <v>5</v>
      </c>
    </row>
    <row r="10" spans="2:4">
      <c r="B10" s="7" t="s">
        <v>29</v>
      </c>
      <c r="C10" s="3">
        <f>Eingangsdaten!E57</f>
        <v>4</v>
      </c>
    </row>
    <row r="13" spans="2:4">
      <c r="B13" s="7" t="s">
        <v>32</v>
      </c>
      <c r="C13" s="9">
        <f>(Eingangsdaten!C6*0.041+(Eingangsdaten!C2-Eingangsdaten!C6)*0.03)/Eingangsdaten!C2</f>
        <v>3.0314285714285714E-2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Eingangsdaten</vt:lpstr>
      <vt:lpstr>Ergebnisse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</cp:lastModifiedBy>
  <dcterms:created xsi:type="dcterms:W3CDTF">2014-07-20T09:32:57Z</dcterms:created>
  <dcterms:modified xsi:type="dcterms:W3CDTF">2014-07-20T11:04:34Z</dcterms:modified>
</cp:coreProperties>
</file>