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DieseArbeitsmappe" defaultThemeVersion="124226"/>
  <bookViews>
    <workbookView xWindow="240" yWindow="165" windowWidth="14805" windowHeight="7950"/>
  </bookViews>
  <sheets>
    <sheet name="Übersicht" sheetId="2" r:id="rId1"/>
    <sheet name="Berechnung1" sheetId="3" r:id="rId2"/>
    <sheet name="Berechnung2" sheetId="5" r:id="rId3"/>
    <sheet name="Verrentung" sheetId="7" r:id="rId4"/>
  </sheets>
  <definedNames>
    <definedName name="solver_adj" localSheetId="0" hidden="1">Übersicht!$G$5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Übersicht!$G$33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12631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AC4" i="5" l="1"/>
  <c r="A5" i="5"/>
  <c r="AC5" i="5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E5" i="5"/>
  <c r="Z4" i="5"/>
  <c r="W4" i="5"/>
  <c r="U4" i="5"/>
  <c r="S4" i="5"/>
  <c r="O4" i="5"/>
  <c r="M4" i="5"/>
  <c r="L4" i="5"/>
  <c r="J4" i="5"/>
  <c r="H4" i="5"/>
  <c r="G4" i="5"/>
  <c r="E4" i="5"/>
  <c r="C4" i="5"/>
  <c r="O4" i="3"/>
  <c r="J4" i="3"/>
  <c r="E4" i="3"/>
  <c r="F5" i="2"/>
  <c r="K4" i="5" l="1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I4" i="5"/>
  <c r="P4" i="5"/>
  <c r="U5" i="5"/>
  <c r="N4" i="5"/>
  <c r="L5" i="5"/>
  <c r="G5" i="5"/>
  <c r="M5" i="5"/>
  <c r="W5" i="5"/>
  <c r="H5" i="5"/>
  <c r="O5" i="5"/>
  <c r="Z5" i="5"/>
  <c r="C5" i="5"/>
  <c r="J5" i="5"/>
  <c r="K5" i="5" s="1"/>
  <c r="AC4" i="3"/>
  <c r="F3" i="2"/>
  <c r="E10" i="7"/>
  <c r="E11" i="7"/>
  <c r="E12" i="7"/>
  <c r="E13" i="7"/>
  <c r="E14" i="7"/>
  <c r="E15" i="7"/>
  <c r="E16" i="7"/>
  <c r="D11" i="7"/>
  <c r="D12" i="7"/>
  <c r="D13" i="7"/>
  <c r="D14" i="7"/>
  <c r="D15" i="7"/>
  <c r="D16" i="7"/>
  <c r="D10" i="7"/>
  <c r="E7" i="7"/>
  <c r="E8" i="7"/>
  <c r="E9" i="7"/>
  <c r="D8" i="7"/>
  <c r="D9" i="7"/>
  <c r="D7" i="7"/>
  <c r="AC10" i="5" l="1"/>
  <c r="AC11" i="5"/>
  <c r="AC13" i="5"/>
  <c r="AC14" i="5" s="1"/>
  <c r="AC15" i="5" s="1"/>
  <c r="AC16" i="5" s="1"/>
  <c r="AC17" i="5" s="1"/>
  <c r="AC18" i="5" s="1"/>
  <c r="AC19" i="5" s="1"/>
  <c r="AC20" i="5" s="1"/>
  <c r="AC21" i="5" s="1"/>
  <c r="AC22" i="5" s="1"/>
  <c r="AC23" i="5" s="1"/>
  <c r="AC24" i="5" s="1"/>
  <c r="AC25" i="5" s="1"/>
  <c r="AC26" i="5" s="1"/>
  <c r="AC27" i="5" s="1"/>
  <c r="AC28" i="5" s="1"/>
  <c r="AC29" i="5" s="1"/>
  <c r="AC30" i="5" s="1"/>
  <c r="AC31" i="5" s="1"/>
  <c r="AC32" i="5" s="1"/>
  <c r="AC33" i="5" s="1"/>
  <c r="AC34" i="5" s="1"/>
  <c r="AC35" i="5" s="1"/>
  <c r="AC36" i="5" s="1"/>
  <c r="AC37" i="5" s="1"/>
  <c r="AC38" i="5" s="1"/>
  <c r="AC39" i="5" s="1"/>
  <c r="AC40" i="5" s="1"/>
  <c r="AC41" i="5" s="1"/>
  <c r="AC42" i="5" s="1"/>
  <c r="AC43" i="5" s="1"/>
  <c r="AC44" i="5" s="1"/>
  <c r="AC45" i="5" s="1"/>
  <c r="AC46" i="5" s="1"/>
  <c r="AC47" i="5" s="1"/>
  <c r="AC48" i="5" s="1"/>
  <c r="AC49" i="5" s="1"/>
  <c r="AC50" i="5" s="1"/>
  <c r="AC51" i="5" s="1"/>
  <c r="AC52" i="5" s="1"/>
  <c r="AC53" i="5" s="1"/>
  <c r="AC54" i="5" s="1"/>
  <c r="AC55" i="5" s="1"/>
  <c r="AC56" i="5" s="1"/>
  <c r="AC57" i="5" s="1"/>
  <c r="AC58" i="5" s="1"/>
  <c r="AC59" i="5" s="1"/>
  <c r="AC60" i="5" s="1"/>
  <c r="AC61" i="5" s="1"/>
  <c r="AC62" i="5" s="1"/>
  <c r="AC63" i="5" s="1"/>
  <c r="AC64" i="5" s="1"/>
  <c r="AC65" i="5" s="1"/>
  <c r="AC66" i="5" s="1"/>
  <c r="AC67" i="5" s="1"/>
  <c r="AC68" i="5" s="1"/>
  <c r="AC69" i="5" s="1"/>
  <c r="AC70" i="5" s="1"/>
  <c r="AC71" i="5" s="1"/>
  <c r="AC72" i="5" s="1"/>
  <c r="AC73" i="5" s="1"/>
  <c r="AC74" i="5" s="1"/>
  <c r="AC75" i="5" s="1"/>
  <c r="AC7" i="5"/>
  <c r="AC9" i="5"/>
  <c r="AC6" i="5"/>
  <c r="AC12" i="5"/>
  <c r="AC8" i="5"/>
  <c r="I5" i="5"/>
  <c r="P5" i="5"/>
  <c r="N5" i="5"/>
  <c r="AC76" i="5" l="1"/>
  <c r="Z4" i="3" l="1"/>
  <c r="W4" i="3"/>
  <c r="U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4" i="3"/>
  <c r="M4" i="3"/>
  <c r="L4" i="3"/>
  <c r="P4" i="3" s="1"/>
  <c r="H4" i="3"/>
  <c r="G4" i="3"/>
  <c r="K4" i="3" s="1"/>
  <c r="C4" i="3"/>
  <c r="B4" i="3"/>
  <c r="F4" i="3" s="1"/>
  <c r="U6" i="5" l="1"/>
  <c r="W6" i="5"/>
  <c r="Z6" i="5"/>
  <c r="M6" i="5"/>
  <c r="H6" i="5"/>
  <c r="C6" i="5"/>
  <c r="E6" i="5"/>
  <c r="O6" i="5"/>
  <c r="J6" i="5"/>
  <c r="L6" i="5"/>
  <c r="G6" i="5"/>
  <c r="I6" i="5" s="1"/>
  <c r="O5" i="3"/>
  <c r="J5" i="3"/>
  <c r="AC5" i="3"/>
  <c r="E5" i="3"/>
  <c r="Y4" i="3"/>
  <c r="AA4" i="3" s="1"/>
  <c r="AB4" i="3"/>
  <c r="Z5" i="3"/>
  <c r="I4" i="3"/>
  <c r="Q4" i="3"/>
  <c r="N4" i="3"/>
  <c r="W5" i="3"/>
  <c r="U5" i="3"/>
  <c r="H5" i="3"/>
  <c r="G5" i="3"/>
  <c r="K5" i="3" s="1"/>
  <c r="M5" i="3"/>
  <c r="L5" i="3"/>
  <c r="C5" i="3"/>
  <c r="B5" i="3"/>
  <c r="D4" i="3"/>
  <c r="P6" i="5" l="1"/>
  <c r="K6" i="5"/>
  <c r="L7" i="5"/>
  <c r="N6" i="5"/>
  <c r="W7" i="5"/>
  <c r="E7" i="5"/>
  <c r="Z7" i="5"/>
  <c r="J7" i="5"/>
  <c r="O7" i="5"/>
  <c r="H7" i="5"/>
  <c r="U7" i="5"/>
  <c r="C7" i="5"/>
  <c r="G7" i="5"/>
  <c r="M7" i="5"/>
  <c r="P5" i="3"/>
  <c r="F5" i="3"/>
  <c r="R4" i="3"/>
  <c r="T4" i="3" s="1"/>
  <c r="J6" i="3"/>
  <c r="O6" i="3"/>
  <c r="AC6" i="3"/>
  <c r="E6" i="3"/>
  <c r="AF4" i="3"/>
  <c r="AD4" i="3"/>
  <c r="AG4" i="3"/>
  <c r="AE4" i="3"/>
  <c r="Y5" i="3"/>
  <c r="AA5" i="3" s="1"/>
  <c r="AB5" i="3"/>
  <c r="I5" i="3"/>
  <c r="B6" i="3"/>
  <c r="Z6" i="3"/>
  <c r="G6" i="3"/>
  <c r="L6" i="3"/>
  <c r="N5" i="3"/>
  <c r="D5" i="3"/>
  <c r="Q5" i="3"/>
  <c r="W6" i="3"/>
  <c r="U6" i="3"/>
  <c r="M6" i="3"/>
  <c r="H6" i="3"/>
  <c r="C6" i="3"/>
  <c r="K7" i="5" l="1"/>
  <c r="G8" i="5"/>
  <c r="I7" i="5"/>
  <c r="L8" i="5"/>
  <c r="N7" i="5"/>
  <c r="F6" i="3"/>
  <c r="Z8" i="5"/>
  <c r="U8" i="5"/>
  <c r="C8" i="5"/>
  <c r="J8" i="5"/>
  <c r="E8" i="5"/>
  <c r="M8" i="5"/>
  <c r="H8" i="5"/>
  <c r="O8" i="5"/>
  <c r="W8" i="5"/>
  <c r="P7" i="5"/>
  <c r="R5" i="3"/>
  <c r="T5" i="3" s="1"/>
  <c r="X4" i="3"/>
  <c r="V4" i="3"/>
  <c r="P6" i="3"/>
  <c r="K6" i="3"/>
  <c r="O7" i="3"/>
  <c r="J7" i="3"/>
  <c r="AC7" i="3"/>
  <c r="E7" i="3"/>
  <c r="AF5" i="3"/>
  <c r="AD5" i="3"/>
  <c r="I6" i="3"/>
  <c r="AE5" i="3"/>
  <c r="AG5" i="3"/>
  <c r="AB6" i="3"/>
  <c r="B7" i="3"/>
  <c r="N6" i="3"/>
  <c r="Y6" i="3"/>
  <c r="AA6" i="3" s="1"/>
  <c r="Z7" i="3"/>
  <c r="D6" i="3"/>
  <c r="Q6" i="3"/>
  <c r="W7" i="3"/>
  <c r="U7" i="3"/>
  <c r="M7" i="3"/>
  <c r="H7" i="3"/>
  <c r="C7" i="3"/>
  <c r="D7" i="3" s="1"/>
  <c r="L7" i="3"/>
  <c r="G7" i="3"/>
  <c r="K8" i="5" l="1"/>
  <c r="P8" i="5"/>
  <c r="U9" i="5"/>
  <c r="E9" i="5"/>
  <c r="Z9" i="5"/>
  <c r="C9" i="5"/>
  <c r="W9" i="5"/>
  <c r="H9" i="5"/>
  <c r="O9" i="5"/>
  <c r="M9" i="5"/>
  <c r="J9" i="5"/>
  <c r="G9" i="5"/>
  <c r="I8" i="5"/>
  <c r="L9" i="5"/>
  <c r="N8" i="5"/>
  <c r="P7" i="3"/>
  <c r="R6" i="3"/>
  <c r="T6" i="3" s="1"/>
  <c r="V5" i="3"/>
  <c r="X5" i="3"/>
  <c r="F7" i="3"/>
  <c r="K7" i="3"/>
  <c r="O8" i="3"/>
  <c r="J8" i="3"/>
  <c r="AC8" i="3"/>
  <c r="E8" i="3"/>
  <c r="AD6" i="3"/>
  <c r="AF6" i="3"/>
  <c r="Y7" i="3"/>
  <c r="AA7" i="3" s="1"/>
  <c r="AE6" i="3"/>
  <c r="AG6" i="3"/>
  <c r="AB7" i="3"/>
  <c r="N7" i="3"/>
  <c r="Z8" i="3"/>
  <c r="B8" i="3"/>
  <c r="G8" i="3"/>
  <c r="I7" i="3"/>
  <c r="W8" i="3"/>
  <c r="U8" i="3"/>
  <c r="M8" i="3"/>
  <c r="H8" i="3"/>
  <c r="C8" i="3"/>
  <c r="Q7" i="3"/>
  <c r="L8" i="3"/>
  <c r="P9" i="5" l="1"/>
  <c r="K9" i="5"/>
  <c r="U10" i="5"/>
  <c r="O10" i="5"/>
  <c r="W10" i="5"/>
  <c r="J10" i="5"/>
  <c r="E10" i="5"/>
  <c r="H10" i="5"/>
  <c r="L10" i="5"/>
  <c r="C10" i="5"/>
  <c r="Z10" i="5"/>
  <c r="M10" i="5"/>
  <c r="N9" i="5"/>
  <c r="P8" i="3"/>
  <c r="G10" i="5"/>
  <c r="I9" i="5"/>
  <c r="K8" i="3"/>
  <c r="V6" i="3"/>
  <c r="X6" i="3"/>
  <c r="R7" i="3"/>
  <c r="T7" i="3" s="1"/>
  <c r="F8" i="3"/>
  <c r="O9" i="3"/>
  <c r="J9" i="3"/>
  <c r="AC9" i="3"/>
  <c r="E9" i="3"/>
  <c r="D8" i="3"/>
  <c r="AF7" i="3"/>
  <c r="AD7" i="3"/>
  <c r="AG7" i="3"/>
  <c r="AE7" i="3"/>
  <c r="AB8" i="3"/>
  <c r="Q8" i="3"/>
  <c r="Z9" i="3"/>
  <c r="B9" i="3"/>
  <c r="Y8" i="3"/>
  <c r="AA8" i="3" s="1"/>
  <c r="N8" i="3"/>
  <c r="W9" i="3"/>
  <c r="U9" i="3"/>
  <c r="H9" i="3"/>
  <c r="M9" i="3"/>
  <c r="C9" i="3"/>
  <c r="L9" i="3"/>
  <c r="G9" i="3"/>
  <c r="I8" i="3"/>
  <c r="P10" i="5" l="1"/>
  <c r="W11" i="5"/>
  <c r="O11" i="5"/>
  <c r="C11" i="5"/>
  <c r="U11" i="5"/>
  <c r="H11" i="5"/>
  <c r="J11" i="5"/>
  <c r="E11" i="5"/>
  <c r="Z11" i="5"/>
  <c r="M11" i="5"/>
  <c r="G11" i="5"/>
  <c r="I10" i="5"/>
  <c r="L11" i="5"/>
  <c r="N10" i="5"/>
  <c r="P9" i="3"/>
  <c r="K10" i="5"/>
  <c r="V7" i="3"/>
  <c r="K9" i="3"/>
  <c r="F9" i="3"/>
  <c r="X7" i="3"/>
  <c r="R8" i="3"/>
  <c r="T8" i="3" s="1"/>
  <c r="V8" i="3" s="1"/>
  <c r="J10" i="3"/>
  <c r="O10" i="3"/>
  <c r="AC10" i="3"/>
  <c r="E10" i="3"/>
  <c r="D9" i="3"/>
  <c r="B10" i="3"/>
  <c r="AD8" i="3"/>
  <c r="AF8" i="3"/>
  <c r="AE8" i="3"/>
  <c r="AG8" i="3"/>
  <c r="AB9" i="3"/>
  <c r="Q9" i="3"/>
  <c r="Z10" i="3"/>
  <c r="Y9" i="3"/>
  <c r="AA9" i="3" s="1"/>
  <c r="N9" i="3"/>
  <c r="L10" i="3"/>
  <c r="W10" i="3"/>
  <c r="U10" i="3"/>
  <c r="M10" i="3"/>
  <c r="C10" i="3"/>
  <c r="H10" i="3"/>
  <c r="G10" i="3"/>
  <c r="I9" i="3"/>
  <c r="K10" i="3" l="1"/>
  <c r="P10" i="3"/>
  <c r="L12" i="5"/>
  <c r="N11" i="5"/>
  <c r="P11" i="5"/>
  <c r="G12" i="5"/>
  <c r="I11" i="5"/>
  <c r="K11" i="5"/>
  <c r="W12" i="5"/>
  <c r="E12" i="5"/>
  <c r="C12" i="5"/>
  <c r="U12" i="5"/>
  <c r="M12" i="5"/>
  <c r="O12" i="5"/>
  <c r="J12" i="5"/>
  <c r="Z12" i="5"/>
  <c r="H12" i="5"/>
  <c r="X8" i="3"/>
  <c r="F10" i="3"/>
  <c r="R9" i="3"/>
  <c r="O11" i="3"/>
  <c r="J11" i="3"/>
  <c r="AC11" i="3"/>
  <c r="E11" i="3"/>
  <c r="D10" i="3"/>
  <c r="Y10" i="3"/>
  <c r="AA10" i="3" s="1"/>
  <c r="AF9" i="3"/>
  <c r="AD9" i="3"/>
  <c r="AE9" i="3"/>
  <c r="AG9" i="3"/>
  <c r="AB10" i="3"/>
  <c r="B11" i="3"/>
  <c r="L11" i="3"/>
  <c r="N10" i="3"/>
  <c r="Z11" i="3"/>
  <c r="T9" i="3"/>
  <c r="V9" i="3" s="1"/>
  <c r="G11" i="3"/>
  <c r="I10" i="3"/>
  <c r="Q10" i="3"/>
  <c r="W11" i="3"/>
  <c r="U11" i="3"/>
  <c r="M11" i="3"/>
  <c r="H11" i="3"/>
  <c r="C11" i="3"/>
  <c r="K11" i="3" l="1"/>
  <c r="K12" i="5"/>
  <c r="P12" i="5"/>
  <c r="C13" i="5"/>
  <c r="Z13" i="5"/>
  <c r="M13" i="5"/>
  <c r="O13" i="5"/>
  <c r="W13" i="5"/>
  <c r="J13" i="5"/>
  <c r="H13" i="5"/>
  <c r="U13" i="5"/>
  <c r="E13" i="5"/>
  <c r="F11" i="3"/>
  <c r="L13" i="5"/>
  <c r="N12" i="5"/>
  <c r="G13" i="5"/>
  <c r="I12" i="5"/>
  <c r="P11" i="3"/>
  <c r="X9" i="3"/>
  <c r="R10" i="3"/>
  <c r="T10" i="3" s="1"/>
  <c r="O12" i="3"/>
  <c r="J12" i="3"/>
  <c r="AC12" i="3"/>
  <c r="E12" i="3"/>
  <c r="D11" i="3"/>
  <c r="N11" i="3"/>
  <c r="Y11" i="3"/>
  <c r="AA11" i="3" s="1"/>
  <c r="AD10" i="3"/>
  <c r="AF10" i="3"/>
  <c r="AE10" i="3"/>
  <c r="AG10" i="3"/>
  <c r="AB11" i="3"/>
  <c r="B12" i="3"/>
  <c r="Z12" i="3"/>
  <c r="L12" i="3"/>
  <c r="P12" i="3" s="1"/>
  <c r="W12" i="3"/>
  <c r="U12" i="3"/>
  <c r="M12" i="3"/>
  <c r="H12" i="3"/>
  <c r="C12" i="3"/>
  <c r="G12" i="3"/>
  <c r="I11" i="3"/>
  <c r="Q11" i="3"/>
  <c r="K13" i="5" l="1"/>
  <c r="F12" i="3"/>
  <c r="W14" i="5"/>
  <c r="O14" i="5"/>
  <c r="C14" i="5"/>
  <c r="U14" i="5"/>
  <c r="H14" i="5"/>
  <c r="E14" i="5"/>
  <c r="J14" i="5"/>
  <c r="Z14" i="5"/>
  <c r="M14" i="5"/>
  <c r="G14" i="5"/>
  <c r="I13" i="5"/>
  <c r="L14" i="5"/>
  <c r="N13" i="5"/>
  <c r="P13" i="5"/>
  <c r="V10" i="3"/>
  <c r="X10" i="3"/>
  <c r="K12" i="3"/>
  <c r="O13" i="3"/>
  <c r="J13" i="3"/>
  <c r="R11" i="3"/>
  <c r="T11" i="3" s="1"/>
  <c r="AC13" i="3"/>
  <c r="E13" i="3"/>
  <c r="N12" i="3"/>
  <c r="AF11" i="3"/>
  <c r="AD11" i="3"/>
  <c r="AG11" i="3"/>
  <c r="AE11" i="3"/>
  <c r="AB12" i="3"/>
  <c r="L13" i="3"/>
  <c r="B13" i="3"/>
  <c r="Q12" i="3"/>
  <c r="D12" i="3"/>
  <c r="Z13" i="3"/>
  <c r="Y12" i="3"/>
  <c r="AA12" i="3" s="1"/>
  <c r="G13" i="3"/>
  <c r="I12" i="3"/>
  <c r="W13" i="3"/>
  <c r="U13" i="3"/>
  <c r="H13" i="3"/>
  <c r="M13" i="3"/>
  <c r="C13" i="3"/>
  <c r="F13" i="3" l="1"/>
  <c r="P14" i="5"/>
  <c r="G15" i="5"/>
  <c r="I14" i="5"/>
  <c r="L15" i="5"/>
  <c r="N14" i="5"/>
  <c r="K13" i="3"/>
  <c r="E15" i="5"/>
  <c r="C15" i="5"/>
  <c r="W15" i="5"/>
  <c r="M15" i="5"/>
  <c r="J15" i="5"/>
  <c r="O15" i="5"/>
  <c r="H15" i="5"/>
  <c r="Z15" i="5"/>
  <c r="U15" i="5"/>
  <c r="K14" i="5"/>
  <c r="P13" i="3"/>
  <c r="X11" i="3"/>
  <c r="V11" i="3"/>
  <c r="J14" i="3"/>
  <c r="O14" i="3"/>
  <c r="R12" i="3"/>
  <c r="T12" i="3" s="1"/>
  <c r="AC14" i="3"/>
  <c r="E14" i="3"/>
  <c r="AD12" i="3"/>
  <c r="AF12" i="3"/>
  <c r="AG12" i="3"/>
  <c r="AE12" i="3"/>
  <c r="N13" i="3"/>
  <c r="AB13" i="3"/>
  <c r="D13" i="3"/>
  <c r="Q13" i="3"/>
  <c r="L14" i="3"/>
  <c r="Z14" i="3"/>
  <c r="Y13" i="3"/>
  <c r="AA13" i="3" s="1"/>
  <c r="W14" i="3"/>
  <c r="U14" i="3"/>
  <c r="M14" i="3"/>
  <c r="H14" i="3"/>
  <c r="C14" i="3"/>
  <c r="B14" i="3"/>
  <c r="G14" i="3"/>
  <c r="I13" i="3"/>
  <c r="P15" i="5" l="1"/>
  <c r="P14" i="3"/>
  <c r="K14" i="3"/>
  <c r="F14" i="3"/>
  <c r="K15" i="5"/>
  <c r="L16" i="5"/>
  <c r="N15" i="5"/>
  <c r="W16" i="5"/>
  <c r="M16" i="5"/>
  <c r="E16" i="5"/>
  <c r="O16" i="5"/>
  <c r="Z16" i="5"/>
  <c r="H16" i="5"/>
  <c r="J16" i="5"/>
  <c r="U16" i="5"/>
  <c r="C16" i="5"/>
  <c r="G16" i="5"/>
  <c r="I15" i="5"/>
  <c r="V12" i="3"/>
  <c r="X12" i="3"/>
  <c r="O15" i="3"/>
  <c r="J15" i="3"/>
  <c r="R13" i="3"/>
  <c r="T13" i="3" s="1"/>
  <c r="V13" i="3" s="1"/>
  <c r="AC15" i="3"/>
  <c r="E15" i="3"/>
  <c r="AB14" i="3"/>
  <c r="AD14" i="3" s="1"/>
  <c r="AF13" i="3"/>
  <c r="AD13" i="3"/>
  <c r="AE13" i="3"/>
  <c r="AG13" i="3"/>
  <c r="N14" i="3"/>
  <c r="Z15" i="3"/>
  <c r="B15" i="3"/>
  <c r="Y14" i="3"/>
  <c r="AA14" i="3" s="1"/>
  <c r="D14" i="3"/>
  <c r="W15" i="3"/>
  <c r="U15" i="3"/>
  <c r="M15" i="3"/>
  <c r="H15" i="3"/>
  <c r="C15" i="3"/>
  <c r="G15" i="3"/>
  <c r="I14" i="3"/>
  <c r="L15" i="3"/>
  <c r="P15" i="3" s="1"/>
  <c r="Q14" i="3"/>
  <c r="P16" i="5" l="1"/>
  <c r="K15" i="3"/>
  <c r="M17" i="5"/>
  <c r="C17" i="5"/>
  <c r="O17" i="5"/>
  <c r="Z17" i="5"/>
  <c r="W17" i="5"/>
  <c r="E17" i="5"/>
  <c r="H17" i="5"/>
  <c r="J17" i="5"/>
  <c r="U17" i="5"/>
  <c r="L17" i="5"/>
  <c r="N16" i="5"/>
  <c r="F15" i="3"/>
  <c r="G17" i="5"/>
  <c r="I16" i="5"/>
  <c r="K16" i="5"/>
  <c r="X13" i="3"/>
  <c r="R14" i="3"/>
  <c r="T14" i="3" s="1"/>
  <c r="V14" i="3" s="1"/>
  <c r="O16" i="3"/>
  <c r="J16" i="3"/>
  <c r="AC16" i="3"/>
  <c r="E16" i="3"/>
  <c r="D15" i="3"/>
  <c r="AF14" i="3"/>
  <c r="AG14" i="3"/>
  <c r="AE14" i="3"/>
  <c r="AB15" i="3"/>
  <c r="N15" i="3"/>
  <c r="Y15" i="3"/>
  <c r="AA15" i="3" s="1"/>
  <c r="B16" i="3"/>
  <c r="Z16" i="3"/>
  <c r="W16" i="3"/>
  <c r="U16" i="3"/>
  <c r="M16" i="3"/>
  <c r="H16" i="3"/>
  <c r="C16" i="3"/>
  <c r="G16" i="3"/>
  <c r="I15" i="3"/>
  <c r="L16" i="3"/>
  <c r="Q15" i="3"/>
  <c r="K16" i="3" l="1"/>
  <c r="P16" i="3"/>
  <c r="L18" i="5"/>
  <c r="N17" i="5"/>
  <c r="P17" i="5"/>
  <c r="W18" i="5"/>
  <c r="Z18" i="5"/>
  <c r="J18" i="5"/>
  <c r="E18" i="5"/>
  <c r="U18" i="5"/>
  <c r="C18" i="5"/>
  <c r="O18" i="5"/>
  <c r="H18" i="5"/>
  <c r="M18" i="5"/>
  <c r="G18" i="5"/>
  <c r="I17" i="5"/>
  <c r="K17" i="5"/>
  <c r="F16" i="3"/>
  <c r="X14" i="3"/>
  <c r="O17" i="3"/>
  <c r="J17" i="3"/>
  <c r="R15" i="3"/>
  <c r="T15" i="3" s="1"/>
  <c r="V15" i="3" s="1"/>
  <c r="AC17" i="3"/>
  <c r="E17" i="3"/>
  <c r="AB16" i="3"/>
  <c r="AF16" i="3" s="1"/>
  <c r="AF15" i="3"/>
  <c r="AD15" i="3"/>
  <c r="AG15" i="3"/>
  <c r="AE15" i="3"/>
  <c r="Z17" i="3"/>
  <c r="D16" i="3"/>
  <c r="L17" i="3"/>
  <c r="Y16" i="3"/>
  <c r="AA16" i="3" s="1"/>
  <c r="N16" i="3"/>
  <c r="G17" i="3"/>
  <c r="I16" i="3"/>
  <c r="W17" i="3"/>
  <c r="U17" i="3"/>
  <c r="H17" i="3"/>
  <c r="M17" i="3"/>
  <c r="C17" i="3"/>
  <c r="B17" i="3"/>
  <c r="Q16" i="3"/>
  <c r="P18" i="5" l="1"/>
  <c r="K18" i="5"/>
  <c r="F17" i="3"/>
  <c r="K17" i="3"/>
  <c r="E19" i="5"/>
  <c r="M19" i="5"/>
  <c r="Z19" i="5"/>
  <c r="U19" i="5"/>
  <c r="H19" i="5"/>
  <c r="W19" i="5"/>
  <c r="J19" i="5"/>
  <c r="C19" i="5"/>
  <c r="O19" i="5"/>
  <c r="G19" i="5"/>
  <c r="I18" i="5"/>
  <c r="L19" i="5"/>
  <c r="N18" i="5"/>
  <c r="P17" i="3"/>
  <c r="X15" i="3"/>
  <c r="J18" i="3"/>
  <c r="O18" i="3"/>
  <c r="R16" i="3"/>
  <c r="T16" i="3" s="1"/>
  <c r="V16" i="3" s="1"/>
  <c r="AC18" i="3"/>
  <c r="E18" i="3"/>
  <c r="AD16" i="3"/>
  <c r="AE16" i="3"/>
  <c r="AG16" i="3"/>
  <c r="N17" i="3"/>
  <c r="AB17" i="3"/>
  <c r="Z18" i="3"/>
  <c r="D17" i="3"/>
  <c r="Y17" i="3"/>
  <c r="AA17" i="3" s="1"/>
  <c r="W18" i="3"/>
  <c r="U18" i="3"/>
  <c r="M18" i="3"/>
  <c r="C18" i="3"/>
  <c r="H18" i="3"/>
  <c r="G18" i="3"/>
  <c r="I17" i="3"/>
  <c r="B18" i="3"/>
  <c r="Q17" i="3"/>
  <c r="L18" i="3"/>
  <c r="K19" i="5" l="1"/>
  <c r="K18" i="3"/>
  <c r="P18" i="3"/>
  <c r="O20" i="5"/>
  <c r="E20" i="5"/>
  <c r="W20" i="5"/>
  <c r="C20" i="5"/>
  <c r="U20" i="5"/>
  <c r="Z20" i="5"/>
  <c r="H20" i="5"/>
  <c r="J20" i="5"/>
  <c r="M20" i="5"/>
  <c r="L20" i="5"/>
  <c r="N19" i="5"/>
  <c r="P19" i="5"/>
  <c r="G20" i="5"/>
  <c r="K20" i="5" s="1"/>
  <c r="I19" i="5"/>
  <c r="R17" i="3"/>
  <c r="T17" i="3" s="1"/>
  <c r="V17" i="3" s="1"/>
  <c r="X16" i="3"/>
  <c r="F18" i="3"/>
  <c r="O19" i="3"/>
  <c r="J19" i="3"/>
  <c r="AC19" i="3"/>
  <c r="E19" i="3"/>
  <c r="AB18" i="3"/>
  <c r="AF17" i="3"/>
  <c r="AD17" i="3"/>
  <c r="AE17" i="3"/>
  <c r="AG17" i="3"/>
  <c r="Y18" i="3"/>
  <c r="AA18" i="3" s="1"/>
  <c r="D18" i="3"/>
  <c r="Z19" i="3"/>
  <c r="L19" i="3"/>
  <c r="B19" i="3"/>
  <c r="F19" i="3" s="1"/>
  <c r="N18" i="3"/>
  <c r="Q18" i="3"/>
  <c r="G19" i="3"/>
  <c r="K19" i="3" s="1"/>
  <c r="I18" i="3"/>
  <c r="W19" i="3"/>
  <c r="U19" i="3"/>
  <c r="M19" i="3"/>
  <c r="H19" i="3"/>
  <c r="C19" i="3"/>
  <c r="P19" i="3" l="1"/>
  <c r="P20" i="5"/>
  <c r="L21" i="5"/>
  <c r="N20" i="5"/>
  <c r="W21" i="5"/>
  <c r="C21" i="5"/>
  <c r="J21" i="5"/>
  <c r="O21" i="5"/>
  <c r="Z21" i="5"/>
  <c r="H21" i="5"/>
  <c r="U21" i="5"/>
  <c r="E21" i="5"/>
  <c r="M21" i="5"/>
  <c r="G21" i="5"/>
  <c r="I20" i="5"/>
  <c r="X17" i="3"/>
  <c r="O20" i="3"/>
  <c r="J20" i="3"/>
  <c r="R18" i="3"/>
  <c r="T18" i="3" s="1"/>
  <c r="V18" i="3" s="1"/>
  <c r="AC20" i="3"/>
  <c r="E20" i="3"/>
  <c r="N19" i="3"/>
  <c r="AF18" i="3"/>
  <c r="AD18" i="3"/>
  <c r="AE18" i="3"/>
  <c r="AG18" i="3"/>
  <c r="AB19" i="3"/>
  <c r="D19" i="3"/>
  <c r="B20" i="3"/>
  <c r="F20" i="3" s="1"/>
  <c r="L20" i="3"/>
  <c r="Y19" i="3"/>
  <c r="AA19" i="3" s="1"/>
  <c r="Z20" i="3"/>
  <c r="G20" i="3"/>
  <c r="I19" i="3"/>
  <c r="W20" i="3"/>
  <c r="U20" i="3"/>
  <c r="M20" i="3"/>
  <c r="H20" i="3"/>
  <c r="C20" i="3"/>
  <c r="Q19" i="3"/>
  <c r="P21" i="5" l="1"/>
  <c r="G22" i="5"/>
  <c r="I21" i="5"/>
  <c r="K21" i="5"/>
  <c r="W22" i="5"/>
  <c r="E22" i="5"/>
  <c r="Z22" i="5"/>
  <c r="J22" i="5"/>
  <c r="H22" i="5"/>
  <c r="O22" i="5"/>
  <c r="C22" i="5"/>
  <c r="U22" i="5"/>
  <c r="M22" i="5"/>
  <c r="L22" i="5"/>
  <c r="N21" i="5"/>
  <c r="P20" i="3"/>
  <c r="K20" i="3"/>
  <c r="X18" i="3"/>
  <c r="R19" i="3"/>
  <c r="T19" i="3" s="1"/>
  <c r="V19" i="3" s="1"/>
  <c r="O21" i="3"/>
  <c r="J21" i="3"/>
  <c r="AC21" i="3"/>
  <c r="E21" i="3"/>
  <c r="AF19" i="3"/>
  <c r="AD19" i="3"/>
  <c r="AG19" i="3"/>
  <c r="AE19" i="3"/>
  <c r="AB20" i="3"/>
  <c r="D20" i="3"/>
  <c r="Z21" i="3"/>
  <c r="B21" i="3"/>
  <c r="F21" i="3" s="1"/>
  <c r="N20" i="3"/>
  <c r="Q20" i="3"/>
  <c r="Y20" i="3"/>
  <c r="AA20" i="3" s="1"/>
  <c r="L21" i="3"/>
  <c r="W21" i="3"/>
  <c r="U21" i="3"/>
  <c r="H21" i="3"/>
  <c r="M21" i="3"/>
  <c r="C21" i="3"/>
  <c r="G21" i="3"/>
  <c r="I20" i="3"/>
  <c r="K22" i="5" l="1"/>
  <c r="P22" i="5"/>
  <c r="L23" i="5"/>
  <c r="N22" i="5"/>
  <c r="G23" i="5"/>
  <c r="I22" i="5"/>
  <c r="W23" i="5"/>
  <c r="Z23" i="5"/>
  <c r="J23" i="5"/>
  <c r="H23" i="5"/>
  <c r="C23" i="5"/>
  <c r="M23" i="5"/>
  <c r="E23" i="5"/>
  <c r="O23" i="5"/>
  <c r="U23" i="5"/>
  <c r="P21" i="3"/>
  <c r="K21" i="3"/>
  <c r="X19" i="3"/>
  <c r="J22" i="3"/>
  <c r="O22" i="3"/>
  <c r="R20" i="3"/>
  <c r="T20" i="3" s="1"/>
  <c r="V20" i="3" s="1"/>
  <c r="AC22" i="3"/>
  <c r="E22" i="3"/>
  <c r="AD20" i="3"/>
  <c r="AF20" i="3"/>
  <c r="AE20" i="3"/>
  <c r="AG20" i="3"/>
  <c r="Y21" i="3"/>
  <c r="AA21" i="3" s="1"/>
  <c r="AB21" i="3"/>
  <c r="L22" i="3"/>
  <c r="Q21" i="3"/>
  <c r="B22" i="3"/>
  <c r="D21" i="3"/>
  <c r="N21" i="3"/>
  <c r="Z22" i="3"/>
  <c r="W22" i="3"/>
  <c r="U22" i="3"/>
  <c r="M22" i="3"/>
  <c r="H22" i="3"/>
  <c r="C22" i="3"/>
  <c r="G22" i="3"/>
  <c r="I21" i="3"/>
  <c r="F22" i="3" l="1"/>
  <c r="K23" i="5"/>
  <c r="P23" i="5"/>
  <c r="K22" i="3"/>
  <c r="P22" i="3"/>
  <c r="G24" i="5"/>
  <c r="I23" i="5"/>
  <c r="H24" i="5"/>
  <c r="W24" i="5"/>
  <c r="U24" i="5"/>
  <c r="M24" i="5"/>
  <c r="J24" i="5"/>
  <c r="O24" i="5"/>
  <c r="C24" i="5"/>
  <c r="Z24" i="5"/>
  <c r="E24" i="5"/>
  <c r="L24" i="5"/>
  <c r="N23" i="5"/>
  <c r="R21" i="3"/>
  <c r="T21" i="3" s="1"/>
  <c r="V21" i="3" s="1"/>
  <c r="X20" i="3"/>
  <c r="O23" i="3"/>
  <c r="J23" i="3"/>
  <c r="AC23" i="3"/>
  <c r="E23" i="3"/>
  <c r="Y22" i="3"/>
  <c r="AA22" i="3" s="1"/>
  <c r="AF21" i="3"/>
  <c r="AD21" i="3"/>
  <c r="AE21" i="3"/>
  <c r="AG21" i="3"/>
  <c r="AB22" i="3"/>
  <c r="N22" i="3"/>
  <c r="D22" i="3"/>
  <c r="Z23" i="3"/>
  <c r="L23" i="3"/>
  <c r="W23" i="3"/>
  <c r="U23" i="3"/>
  <c r="M23" i="3"/>
  <c r="H23" i="3"/>
  <c r="C23" i="3"/>
  <c r="G23" i="3"/>
  <c r="I22" i="3"/>
  <c r="B23" i="3"/>
  <c r="Q22" i="3"/>
  <c r="K24" i="5" l="1"/>
  <c r="P23" i="3"/>
  <c r="K23" i="3"/>
  <c r="F23" i="3"/>
  <c r="L25" i="5"/>
  <c r="N24" i="5"/>
  <c r="W25" i="5"/>
  <c r="Z25" i="5"/>
  <c r="H25" i="5"/>
  <c r="O25" i="5"/>
  <c r="C25" i="5"/>
  <c r="J25" i="5"/>
  <c r="E25" i="5"/>
  <c r="M25" i="5"/>
  <c r="U25" i="5"/>
  <c r="G25" i="5"/>
  <c r="I24" i="5"/>
  <c r="P24" i="5"/>
  <c r="X21" i="3"/>
  <c r="O24" i="3"/>
  <c r="J24" i="3"/>
  <c r="R22" i="3"/>
  <c r="T22" i="3" s="1"/>
  <c r="V22" i="3" s="1"/>
  <c r="AC24" i="3"/>
  <c r="E24" i="3"/>
  <c r="N23" i="3"/>
  <c r="AD22" i="3"/>
  <c r="AF22" i="3"/>
  <c r="AB23" i="3"/>
  <c r="AG22" i="3"/>
  <c r="AE22" i="3"/>
  <c r="Y23" i="3"/>
  <c r="AA23" i="3" s="1"/>
  <c r="Z24" i="3"/>
  <c r="L24" i="3"/>
  <c r="Q23" i="3"/>
  <c r="D23" i="3"/>
  <c r="W24" i="3"/>
  <c r="U24" i="3"/>
  <c r="M24" i="3"/>
  <c r="H24" i="3"/>
  <c r="C24" i="3"/>
  <c r="B24" i="3"/>
  <c r="G24" i="3"/>
  <c r="I23" i="3"/>
  <c r="P25" i="5" l="1"/>
  <c r="K24" i="3"/>
  <c r="W26" i="5"/>
  <c r="U26" i="5"/>
  <c r="H26" i="5"/>
  <c r="O26" i="5"/>
  <c r="C26" i="5"/>
  <c r="E26" i="5"/>
  <c r="Z26" i="5"/>
  <c r="J26" i="5"/>
  <c r="M26" i="5"/>
  <c r="F24" i="3"/>
  <c r="G26" i="5"/>
  <c r="I25" i="5"/>
  <c r="K25" i="5"/>
  <c r="L26" i="5"/>
  <c r="N25" i="5"/>
  <c r="P24" i="3"/>
  <c r="X22" i="3"/>
  <c r="O25" i="3"/>
  <c r="J25" i="3"/>
  <c r="R23" i="3"/>
  <c r="T23" i="3" s="1"/>
  <c r="V23" i="3" s="1"/>
  <c r="AC25" i="3"/>
  <c r="E25" i="3"/>
  <c r="AF23" i="3"/>
  <c r="AD23" i="3"/>
  <c r="AG23" i="3"/>
  <c r="AE23" i="3"/>
  <c r="AB24" i="3"/>
  <c r="N24" i="3"/>
  <c r="Y24" i="3"/>
  <c r="AA24" i="3" s="1"/>
  <c r="D24" i="3"/>
  <c r="Z25" i="3"/>
  <c r="W25" i="3"/>
  <c r="U25" i="3"/>
  <c r="H25" i="3"/>
  <c r="M25" i="3"/>
  <c r="C25" i="3"/>
  <c r="Q24" i="3"/>
  <c r="G25" i="3"/>
  <c r="I24" i="3"/>
  <c r="L25" i="3"/>
  <c r="B25" i="3"/>
  <c r="F25" i="3" l="1"/>
  <c r="P26" i="5"/>
  <c r="G27" i="5"/>
  <c r="I26" i="5"/>
  <c r="J27" i="5"/>
  <c r="H27" i="5"/>
  <c r="U27" i="5"/>
  <c r="Z27" i="5"/>
  <c r="M27" i="5"/>
  <c r="E27" i="5"/>
  <c r="O27" i="5"/>
  <c r="C27" i="5"/>
  <c r="W27" i="5"/>
  <c r="L27" i="5"/>
  <c r="P27" i="5" s="1"/>
  <c r="N26" i="5"/>
  <c r="K26" i="5"/>
  <c r="P25" i="3"/>
  <c r="X23" i="3"/>
  <c r="K25" i="3"/>
  <c r="R24" i="3"/>
  <c r="T24" i="3" s="1"/>
  <c r="V24" i="3" s="1"/>
  <c r="J26" i="3"/>
  <c r="O26" i="3"/>
  <c r="AC26" i="3"/>
  <c r="E26" i="3"/>
  <c r="AD24" i="3"/>
  <c r="AF24" i="3"/>
  <c r="AE24" i="3"/>
  <c r="AG24" i="3"/>
  <c r="AB25" i="3"/>
  <c r="N25" i="3"/>
  <c r="L26" i="3"/>
  <c r="Z26" i="3"/>
  <c r="Y25" i="3"/>
  <c r="AA25" i="3" s="1"/>
  <c r="Q25" i="3"/>
  <c r="G26" i="3"/>
  <c r="I25" i="3"/>
  <c r="W26" i="3"/>
  <c r="U26" i="3"/>
  <c r="M26" i="3"/>
  <c r="C26" i="3"/>
  <c r="H26" i="3"/>
  <c r="D25" i="3"/>
  <c r="B26" i="3"/>
  <c r="K27" i="5" l="1"/>
  <c r="L28" i="5"/>
  <c r="N27" i="5"/>
  <c r="W28" i="5"/>
  <c r="Z28" i="5"/>
  <c r="O28" i="5"/>
  <c r="H28" i="5"/>
  <c r="J28" i="5"/>
  <c r="U28" i="5"/>
  <c r="M28" i="5"/>
  <c r="C28" i="5"/>
  <c r="E28" i="5"/>
  <c r="K26" i="3"/>
  <c r="G28" i="5"/>
  <c r="K28" i="5" s="1"/>
  <c r="I27" i="5"/>
  <c r="X24" i="3"/>
  <c r="F26" i="3"/>
  <c r="R25" i="3"/>
  <c r="P26" i="3"/>
  <c r="O27" i="3"/>
  <c r="J27" i="3"/>
  <c r="AC27" i="3"/>
  <c r="E27" i="3"/>
  <c r="AB26" i="3"/>
  <c r="AD26" i="3" s="1"/>
  <c r="AF25" i="3"/>
  <c r="AD25" i="3"/>
  <c r="AE25" i="3"/>
  <c r="AG25" i="3"/>
  <c r="N26" i="3"/>
  <c r="T25" i="3"/>
  <c r="V25" i="3" s="1"/>
  <c r="Z27" i="3"/>
  <c r="Q26" i="3"/>
  <c r="Y26" i="3"/>
  <c r="AA26" i="3" s="1"/>
  <c r="D26" i="3"/>
  <c r="W27" i="3"/>
  <c r="U27" i="3"/>
  <c r="M27" i="3"/>
  <c r="H27" i="3"/>
  <c r="C27" i="3"/>
  <c r="L27" i="3"/>
  <c r="B27" i="3"/>
  <c r="G27" i="3"/>
  <c r="I26" i="3"/>
  <c r="P28" i="5" l="1"/>
  <c r="F27" i="3"/>
  <c r="R26" i="3"/>
  <c r="T26" i="3" s="1"/>
  <c r="V26" i="3" s="1"/>
  <c r="L29" i="5"/>
  <c r="N28" i="5"/>
  <c r="K27" i="3"/>
  <c r="W29" i="5"/>
  <c r="J29" i="5"/>
  <c r="C29" i="5"/>
  <c r="H29" i="5"/>
  <c r="O29" i="5"/>
  <c r="Z29" i="5"/>
  <c r="U29" i="5"/>
  <c r="M29" i="5"/>
  <c r="E29" i="5"/>
  <c r="G29" i="5"/>
  <c r="I28" i="5"/>
  <c r="X25" i="3"/>
  <c r="P27" i="3"/>
  <c r="O28" i="3"/>
  <c r="J28" i="3"/>
  <c r="AC28" i="3"/>
  <c r="E28" i="3"/>
  <c r="AF26" i="3"/>
  <c r="AG26" i="3"/>
  <c r="AE26" i="3"/>
  <c r="AB27" i="3"/>
  <c r="Z28" i="3"/>
  <c r="D27" i="3"/>
  <c r="Y27" i="3"/>
  <c r="AA27" i="3" s="1"/>
  <c r="L28" i="3"/>
  <c r="B28" i="3"/>
  <c r="N27" i="3"/>
  <c r="G28" i="3"/>
  <c r="I27" i="3"/>
  <c r="Q27" i="3"/>
  <c r="W28" i="3"/>
  <c r="U28" i="3"/>
  <c r="M28" i="3"/>
  <c r="H28" i="3"/>
  <c r="C28" i="3"/>
  <c r="P29" i="5" l="1"/>
  <c r="K29" i="5"/>
  <c r="W30" i="5"/>
  <c r="Z30" i="5"/>
  <c r="J30" i="5"/>
  <c r="E30" i="5"/>
  <c r="O30" i="5"/>
  <c r="U30" i="5"/>
  <c r="C30" i="5"/>
  <c r="H30" i="5"/>
  <c r="M30" i="5"/>
  <c r="P28" i="3"/>
  <c r="L30" i="5"/>
  <c r="N29" i="5"/>
  <c r="F28" i="3"/>
  <c r="G30" i="5"/>
  <c r="I29" i="5"/>
  <c r="K28" i="3"/>
  <c r="X26" i="3"/>
  <c r="O29" i="3"/>
  <c r="J29" i="3"/>
  <c r="R27" i="3"/>
  <c r="T27" i="3" s="1"/>
  <c r="V27" i="3" s="1"/>
  <c r="AC29" i="3"/>
  <c r="E29" i="3"/>
  <c r="AF27" i="3"/>
  <c r="AD27" i="3"/>
  <c r="AG27" i="3"/>
  <c r="AE27" i="3"/>
  <c r="N28" i="3"/>
  <c r="AB28" i="3"/>
  <c r="B29" i="3"/>
  <c r="D28" i="3"/>
  <c r="Z29" i="3"/>
  <c r="Y28" i="3"/>
  <c r="AA28" i="3" s="1"/>
  <c r="G29" i="3"/>
  <c r="I28" i="3"/>
  <c r="W29" i="3"/>
  <c r="U29" i="3"/>
  <c r="H29" i="3"/>
  <c r="M29" i="3"/>
  <c r="C29" i="3"/>
  <c r="L29" i="3"/>
  <c r="Q28" i="3"/>
  <c r="G31" i="5" l="1"/>
  <c r="I30" i="5"/>
  <c r="K30" i="5"/>
  <c r="M31" i="5"/>
  <c r="E31" i="5"/>
  <c r="O31" i="5"/>
  <c r="C31" i="5"/>
  <c r="W31" i="5"/>
  <c r="U31" i="5"/>
  <c r="Z31" i="5"/>
  <c r="J31" i="5"/>
  <c r="H31" i="5"/>
  <c r="L31" i="5"/>
  <c r="N30" i="5"/>
  <c r="P29" i="3"/>
  <c r="P30" i="5"/>
  <c r="K29" i="3"/>
  <c r="X27" i="3"/>
  <c r="F29" i="3"/>
  <c r="R28" i="3"/>
  <c r="T28" i="3" s="1"/>
  <c r="V28" i="3" s="1"/>
  <c r="J30" i="3"/>
  <c r="O30" i="3"/>
  <c r="AC30" i="3"/>
  <c r="E30" i="3"/>
  <c r="AB29" i="3"/>
  <c r="AF29" i="3" s="1"/>
  <c r="AD28" i="3"/>
  <c r="AF28" i="3"/>
  <c r="AG28" i="3"/>
  <c r="AE28" i="3"/>
  <c r="Y29" i="3"/>
  <c r="AA29" i="3" s="1"/>
  <c r="D29" i="3"/>
  <c r="Z30" i="3"/>
  <c r="N29" i="3"/>
  <c r="L30" i="3"/>
  <c r="Q29" i="3"/>
  <c r="W30" i="3"/>
  <c r="U30" i="3"/>
  <c r="M30" i="3"/>
  <c r="H30" i="3"/>
  <c r="C30" i="3"/>
  <c r="B30" i="3"/>
  <c r="G30" i="3"/>
  <c r="I29" i="3"/>
  <c r="K31" i="5" l="1"/>
  <c r="K30" i="3"/>
  <c r="N31" i="5"/>
  <c r="P31" i="5"/>
  <c r="W32" i="5"/>
  <c r="H32" i="5"/>
  <c r="Z32" i="5"/>
  <c r="O32" i="5"/>
  <c r="C32" i="5"/>
  <c r="U32" i="5"/>
  <c r="M32" i="5"/>
  <c r="E32" i="5"/>
  <c r="L32" i="5"/>
  <c r="G32" i="5"/>
  <c r="J32" i="5"/>
  <c r="I31" i="5"/>
  <c r="X28" i="3"/>
  <c r="F30" i="3"/>
  <c r="P30" i="3"/>
  <c r="O31" i="3"/>
  <c r="J31" i="3"/>
  <c r="R29" i="3"/>
  <c r="T29" i="3" s="1"/>
  <c r="V29" i="3" s="1"/>
  <c r="AC31" i="3"/>
  <c r="E31" i="3"/>
  <c r="AD29" i="3"/>
  <c r="AG29" i="3"/>
  <c r="AE29" i="3"/>
  <c r="N30" i="3"/>
  <c r="AB30" i="3"/>
  <c r="L31" i="3"/>
  <c r="B31" i="3"/>
  <c r="Y30" i="3"/>
  <c r="AA30" i="3" s="1"/>
  <c r="Z31" i="3"/>
  <c r="D30" i="3"/>
  <c r="G31" i="3"/>
  <c r="K31" i="3" s="1"/>
  <c r="I30" i="3"/>
  <c r="Q30" i="3"/>
  <c r="W31" i="3"/>
  <c r="U31" i="3"/>
  <c r="M31" i="3"/>
  <c r="H31" i="3"/>
  <c r="C31" i="3"/>
  <c r="D31" i="3" l="1"/>
  <c r="K32" i="5"/>
  <c r="F31" i="3"/>
  <c r="N32" i="5"/>
  <c r="I32" i="5"/>
  <c r="P32" i="5"/>
  <c r="P31" i="3"/>
  <c r="X29" i="3"/>
  <c r="O32" i="3"/>
  <c r="J32" i="3"/>
  <c r="R30" i="3"/>
  <c r="T30" i="3" s="1"/>
  <c r="V30" i="3" s="1"/>
  <c r="E32" i="3"/>
  <c r="AC32" i="3"/>
  <c r="AD30" i="3"/>
  <c r="AF30" i="3"/>
  <c r="AE30" i="3"/>
  <c r="AG30" i="3"/>
  <c r="N31" i="3"/>
  <c r="AB31" i="3"/>
  <c r="B32" i="3"/>
  <c r="F32" i="3" s="1"/>
  <c r="Q31" i="3"/>
  <c r="L32" i="3"/>
  <c r="Z32" i="3"/>
  <c r="Y31" i="3"/>
  <c r="AA31" i="3" s="1"/>
  <c r="W32" i="3"/>
  <c r="U32" i="3"/>
  <c r="M32" i="3"/>
  <c r="H32" i="3"/>
  <c r="C32" i="3"/>
  <c r="G32" i="3"/>
  <c r="I31" i="3"/>
  <c r="P32" i="3" l="1"/>
  <c r="K32" i="3"/>
  <c r="C33" i="5"/>
  <c r="J33" i="5"/>
  <c r="H33" i="5"/>
  <c r="Z33" i="5"/>
  <c r="O33" i="5"/>
  <c r="L33" i="5"/>
  <c r="M33" i="5"/>
  <c r="E33" i="5"/>
  <c r="W33" i="5"/>
  <c r="U33" i="5"/>
  <c r="G33" i="5"/>
  <c r="R31" i="3"/>
  <c r="T31" i="3" s="1"/>
  <c r="V31" i="3" s="1"/>
  <c r="X30" i="3"/>
  <c r="O33" i="3"/>
  <c r="J33" i="3"/>
  <c r="E33" i="3"/>
  <c r="AC33" i="3"/>
  <c r="D32" i="3"/>
  <c r="AF31" i="3"/>
  <c r="AD31" i="3"/>
  <c r="AG31" i="3"/>
  <c r="AE31" i="3"/>
  <c r="AB32" i="3"/>
  <c r="N32" i="3"/>
  <c r="Y32" i="3"/>
  <c r="AA32" i="3" s="1"/>
  <c r="B33" i="3"/>
  <c r="L33" i="3"/>
  <c r="Z33" i="3"/>
  <c r="G33" i="3"/>
  <c r="I32" i="3"/>
  <c r="Q32" i="3"/>
  <c r="W33" i="3"/>
  <c r="U33" i="3"/>
  <c r="H33" i="3"/>
  <c r="M33" i="3"/>
  <c r="C33" i="3"/>
  <c r="P33" i="5" l="1"/>
  <c r="K33" i="5"/>
  <c r="P33" i="3"/>
  <c r="K33" i="3"/>
  <c r="F33" i="3"/>
  <c r="N33" i="5"/>
  <c r="I33" i="5"/>
  <c r="G34" i="5"/>
  <c r="Z34" i="5"/>
  <c r="W34" i="5"/>
  <c r="L34" i="5"/>
  <c r="C34" i="5"/>
  <c r="M34" i="5"/>
  <c r="E34" i="5"/>
  <c r="O34" i="5"/>
  <c r="J34" i="5"/>
  <c r="H34" i="5"/>
  <c r="U34" i="5"/>
  <c r="X31" i="3"/>
  <c r="R32" i="3"/>
  <c r="T32" i="3" s="1"/>
  <c r="J34" i="3"/>
  <c r="O34" i="3"/>
  <c r="E34" i="3"/>
  <c r="AC34" i="3"/>
  <c r="AD32" i="3"/>
  <c r="AF32" i="3"/>
  <c r="AE32" i="3"/>
  <c r="AG32" i="3"/>
  <c r="AB33" i="3"/>
  <c r="N33" i="3"/>
  <c r="D33" i="3"/>
  <c r="Y33" i="3"/>
  <c r="AA33" i="3" s="1"/>
  <c r="L34" i="3"/>
  <c r="Z34" i="3"/>
  <c r="B34" i="3"/>
  <c r="G34" i="3"/>
  <c r="K34" i="3" s="1"/>
  <c r="I33" i="3"/>
  <c r="W34" i="3"/>
  <c r="U34" i="3"/>
  <c r="M34" i="3"/>
  <c r="C34" i="3"/>
  <c r="H34" i="3"/>
  <c r="Q33" i="3"/>
  <c r="P34" i="3" l="1"/>
  <c r="K34" i="5"/>
  <c r="P34" i="5"/>
  <c r="F34" i="3"/>
  <c r="V32" i="3"/>
  <c r="X32" i="3"/>
  <c r="I34" i="5"/>
  <c r="N34" i="5"/>
  <c r="Z35" i="5"/>
  <c r="J35" i="5"/>
  <c r="C35" i="5"/>
  <c r="E35" i="5"/>
  <c r="L35" i="5"/>
  <c r="U35" i="5"/>
  <c r="W35" i="5"/>
  <c r="G35" i="5"/>
  <c r="H35" i="5"/>
  <c r="M35" i="5"/>
  <c r="O35" i="5"/>
  <c r="R33" i="3"/>
  <c r="T33" i="3" s="1"/>
  <c r="O35" i="3"/>
  <c r="J35" i="3"/>
  <c r="E35" i="3"/>
  <c r="AC35" i="3"/>
  <c r="AF33" i="3"/>
  <c r="AD33" i="3"/>
  <c r="AG33" i="3"/>
  <c r="AE33" i="3"/>
  <c r="AB34" i="3"/>
  <c r="Q34" i="3"/>
  <c r="B35" i="3"/>
  <c r="F35" i="3" s="1"/>
  <c r="N34" i="3"/>
  <c r="D34" i="3"/>
  <c r="Y34" i="3"/>
  <c r="AA34" i="3" s="1"/>
  <c r="L35" i="3"/>
  <c r="Z35" i="3"/>
  <c r="W35" i="3"/>
  <c r="U35" i="3"/>
  <c r="M35" i="3"/>
  <c r="H35" i="3"/>
  <c r="C35" i="3"/>
  <c r="G35" i="3"/>
  <c r="I34" i="3"/>
  <c r="D35" i="3" l="1"/>
  <c r="N35" i="5"/>
  <c r="K35" i="3"/>
  <c r="P35" i="3"/>
  <c r="P35" i="5"/>
  <c r="K35" i="5"/>
  <c r="V33" i="3"/>
  <c r="X33" i="3"/>
  <c r="L36" i="5"/>
  <c r="U36" i="5"/>
  <c r="E36" i="5"/>
  <c r="W36" i="5"/>
  <c r="G36" i="5"/>
  <c r="C36" i="5"/>
  <c r="O36" i="5"/>
  <c r="J36" i="5"/>
  <c r="H36" i="5"/>
  <c r="Z36" i="5"/>
  <c r="M36" i="5"/>
  <c r="I35" i="5"/>
  <c r="R34" i="3"/>
  <c r="T34" i="3" s="1"/>
  <c r="E36" i="3"/>
  <c r="O36" i="3"/>
  <c r="J36" i="3"/>
  <c r="AC36" i="3"/>
  <c r="B36" i="3"/>
  <c r="Y35" i="3"/>
  <c r="AA35" i="3" s="1"/>
  <c r="AD34" i="3"/>
  <c r="AF34" i="3"/>
  <c r="AG34" i="3"/>
  <c r="AE34" i="3"/>
  <c r="AB35" i="3"/>
  <c r="N35" i="3"/>
  <c r="Z36" i="3"/>
  <c r="G36" i="3"/>
  <c r="I35" i="3"/>
  <c r="W36" i="3"/>
  <c r="U36" i="3"/>
  <c r="M36" i="3"/>
  <c r="H36" i="3"/>
  <c r="C36" i="3"/>
  <c r="Q35" i="3"/>
  <c r="L36" i="3"/>
  <c r="K36" i="3" l="1"/>
  <c r="P36" i="5"/>
  <c r="P36" i="3"/>
  <c r="K36" i="5"/>
  <c r="F36" i="3"/>
  <c r="X34" i="3"/>
  <c r="V34" i="3"/>
  <c r="O37" i="5"/>
  <c r="W37" i="5"/>
  <c r="G37" i="5"/>
  <c r="H37" i="5"/>
  <c r="E37" i="5"/>
  <c r="M37" i="5"/>
  <c r="U37" i="5"/>
  <c r="J37" i="5"/>
  <c r="L37" i="5"/>
  <c r="C37" i="5"/>
  <c r="Z37" i="5"/>
  <c r="I36" i="5"/>
  <c r="N36" i="5"/>
  <c r="R35" i="3"/>
  <c r="T35" i="3" s="1"/>
  <c r="O37" i="3"/>
  <c r="J37" i="3"/>
  <c r="E37" i="3"/>
  <c r="AC37" i="3"/>
  <c r="Y36" i="3"/>
  <c r="AA36" i="3" s="1"/>
  <c r="N36" i="3"/>
  <c r="D36" i="3"/>
  <c r="AF35" i="3"/>
  <c r="AD35" i="3"/>
  <c r="AG35" i="3"/>
  <c r="AE35" i="3"/>
  <c r="AB36" i="3"/>
  <c r="L37" i="3"/>
  <c r="P37" i="3" s="1"/>
  <c r="B37" i="3"/>
  <c r="Z37" i="3"/>
  <c r="Q36" i="3"/>
  <c r="G37" i="3"/>
  <c r="I36" i="3"/>
  <c r="W37" i="3"/>
  <c r="U37" i="3"/>
  <c r="H37" i="3"/>
  <c r="M37" i="3"/>
  <c r="C37" i="3"/>
  <c r="F37" i="3" l="1"/>
  <c r="P37" i="5"/>
  <c r="K37" i="3"/>
  <c r="I37" i="5"/>
  <c r="K37" i="5"/>
  <c r="X35" i="3"/>
  <c r="V35" i="3"/>
  <c r="N37" i="5"/>
  <c r="W38" i="5"/>
  <c r="U38" i="5"/>
  <c r="J38" i="5"/>
  <c r="O38" i="5"/>
  <c r="E38" i="5"/>
  <c r="Z38" i="5"/>
  <c r="C38" i="5"/>
  <c r="L38" i="5"/>
  <c r="H38" i="5"/>
  <c r="G38" i="5"/>
  <c r="M38" i="5"/>
  <c r="R36" i="3"/>
  <c r="T36" i="3" s="1"/>
  <c r="E38" i="3"/>
  <c r="J38" i="3"/>
  <c r="O38" i="3"/>
  <c r="AC38" i="3"/>
  <c r="AB37" i="3"/>
  <c r="AF37" i="3" s="1"/>
  <c r="AD36" i="3"/>
  <c r="AF36" i="3"/>
  <c r="AG36" i="3"/>
  <c r="AE36" i="3"/>
  <c r="D37" i="3"/>
  <c r="N37" i="3"/>
  <c r="B38" i="3"/>
  <c r="L38" i="3"/>
  <c r="Y37" i="3"/>
  <c r="AA37" i="3" s="1"/>
  <c r="Z38" i="3"/>
  <c r="W38" i="3"/>
  <c r="U38" i="3"/>
  <c r="M38" i="3"/>
  <c r="H38" i="3"/>
  <c r="C38" i="3"/>
  <c r="G38" i="3"/>
  <c r="I37" i="3"/>
  <c r="Q37" i="3"/>
  <c r="P38" i="5" l="1"/>
  <c r="P38" i="3"/>
  <c r="K38" i="5"/>
  <c r="F38" i="3"/>
  <c r="K38" i="3"/>
  <c r="V36" i="3"/>
  <c r="X36" i="3"/>
  <c r="I38" i="5"/>
  <c r="Z39" i="5"/>
  <c r="C39" i="5"/>
  <c r="J39" i="5"/>
  <c r="L39" i="5"/>
  <c r="E39" i="5"/>
  <c r="U39" i="5"/>
  <c r="O39" i="5"/>
  <c r="M39" i="5"/>
  <c r="W39" i="5"/>
  <c r="H39" i="5"/>
  <c r="G39" i="5"/>
  <c r="R37" i="3"/>
  <c r="T37" i="3" s="1"/>
  <c r="N38" i="5"/>
  <c r="O39" i="3"/>
  <c r="J39" i="3"/>
  <c r="E39" i="3"/>
  <c r="AC39" i="3"/>
  <c r="AD37" i="3"/>
  <c r="AE37" i="3"/>
  <c r="AG37" i="3"/>
  <c r="AB38" i="3"/>
  <c r="L39" i="3"/>
  <c r="N38" i="3"/>
  <c r="Q38" i="3"/>
  <c r="D38" i="3"/>
  <c r="Z39" i="3"/>
  <c r="Y38" i="3"/>
  <c r="AA38" i="3" s="1"/>
  <c r="W39" i="3"/>
  <c r="U39" i="3"/>
  <c r="M39" i="3"/>
  <c r="H39" i="3"/>
  <c r="C39" i="3"/>
  <c r="G39" i="3"/>
  <c r="I38" i="3"/>
  <c r="B39" i="3"/>
  <c r="F39" i="3" l="1"/>
  <c r="P39" i="3"/>
  <c r="P39" i="5"/>
  <c r="K39" i="5"/>
  <c r="K39" i="3"/>
  <c r="V37" i="3"/>
  <c r="X37" i="3"/>
  <c r="N39" i="5"/>
  <c r="I39" i="5"/>
  <c r="X40" i="3"/>
  <c r="V40" i="3"/>
  <c r="W40" i="5"/>
  <c r="E40" i="5"/>
  <c r="G40" i="5"/>
  <c r="U40" i="5"/>
  <c r="O40" i="5"/>
  <c r="L40" i="5"/>
  <c r="C40" i="5"/>
  <c r="B40" i="5"/>
  <c r="Z40" i="5"/>
  <c r="M40" i="5"/>
  <c r="H40" i="5"/>
  <c r="J40" i="5"/>
  <c r="R38" i="3"/>
  <c r="T38" i="3" s="1"/>
  <c r="P40" i="3"/>
  <c r="F40" i="3"/>
  <c r="O40" i="3"/>
  <c r="K40" i="3"/>
  <c r="J40" i="3"/>
  <c r="E40" i="3"/>
  <c r="AC40" i="3"/>
  <c r="N39" i="3"/>
  <c r="AD38" i="3"/>
  <c r="AF38" i="3"/>
  <c r="AE38" i="3"/>
  <c r="AG38" i="3"/>
  <c r="AB40" i="3"/>
  <c r="AB39" i="3"/>
  <c r="Y39" i="3"/>
  <c r="AA39" i="3" s="1"/>
  <c r="Z40" i="3"/>
  <c r="D39" i="3"/>
  <c r="Q39" i="3"/>
  <c r="W40" i="3"/>
  <c r="U40" i="3"/>
  <c r="M40" i="3"/>
  <c r="G40" i="3"/>
  <c r="L40" i="3"/>
  <c r="B40" i="3"/>
  <c r="H40" i="3"/>
  <c r="C40" i="3"/>
  <c r="I39" i="3"/>
  <c r="P40" i="5" l="1"/>
  <c r="F40" i="5"/>
  <c r="AB40" i="5"/>
  <c r="AF40" i="5" s="1"/>
  <c r="K40" i="5"/>
  <c r="N40" i="5"/>
  <c r="I40" i="5"/>
  <c r="V38" i="3"/>
  <c r="X38" i="3"/>
  <c r="X41" i="3"/>
  <c r="V41" i="3"/>
  <c r="W41" i="5"/>
  <c r="G41" i="5"/>
  <c r="O41" i="5"/>
  <c r="B41" i="5"/>
  <c r="F41" i="5" s="1"/>
  <c r="U41" i="5"/>
  <c r="J41" i="5"/>
  <c r="E41" i="5"/>
  <c r="M41" i="5"/>
  <c r="H41" i="5"/>
  <c r="Z41" i="5"/>
  <c r="L41" i="5"/>
  <c r="P41" i="5" s="1"/>
  <c r="C41" i="5"/>
  <c r="D40" i="5"/>
  <c r="Y40" i="5"/>
  <c r="AA40" i="5" s="1"/>
  <c r="Q40" i="5"/>
  <c r="K41" i="3"/>
  <c r="P41" i="3"/>
  <c r="F41" i="3"/>
  <c r="O41" i="3"/>
  <c r="J41" i="3"/>
  <c r="R39" i="3"/>
  <c r="T39" i="3" s="1"/>
  <c r="E41" i="3"/>
  <c r="AC41" i="3"/>
  <c r="AF39" i="3"/>
  <c r="AD39" i="3"/>
  <c r="AF40" i="3"/>
  <c r="AD40" i="3"/>
  <c r="AG39" i="3"/>
  <c r="AE39" i="3"/>
  <c r="AB41" i="3"/>
  <c r="Z41" i="3"/>
  <c r="Y40" i="3"/>
  <c r="AA40" i="3" s="1"/>
  <c r="W41" i="3"/>
  <c r="U41" i="3"/>
  <c r="H41" i="3"/>
  <c r="M41" i="3"/>
  <c r="L41" i="3"/>
  <c r="G41" i="3"/>
  <c r="C41" i="3"/>
  <c r="B41" i="3"/>
  <c r="D40" i="3"/>
  <c r="Q40" i="3"/>
  <c r="N40" i="3"/>
  <c r="I40" i="3"/>
  <c r="K41" i="5" l="1"/>
  <c r="AD40" i="5"/>
  <c r="AG40" i="5"/>
  <c r="AB41" i="5"/>
  <c r="AF41" i="5" s="1"/>
  <c r="N41" i="5"/>
  <c r="AE40" i="5"/>
  <c r="R40" i="5"/>
  <c r="T40" i="5" s="1"/>
  <c r="X39" i="3"/>
  <c r="V39" i="3"/>
  <c r="I41" i="5"/>
  <c r="V42" i="3"/>
  <c r="X42" i="3"/>
  <c r="Y41" i="5"/>
  <c r="AA41" i="5" s="1"/>
  <c r="Q41" i="5"/>
  <c r="D41" i="5"/>
  <c r="W42" i="5"/>
  <c r="O42" i="5"/>
  <c r="E42" i="5"/>
  <c r="F42" i="5" s="1"/>
  <c r="U42" i="5"/>
  <c r="J42" i="5"/>
  <c r="B42" i="5"/>
  <c r="L42" i="5"/>
  <c r="P42" i="5" s="1"/>
  <c r="H42" i="5"/>
  <c r="Z42" i="5"/>
  <c r="C42" i="5"/>
  <c r="M42" i="5"/>
  <c r="N42" i="5" s="1"/>
  <c r="G42" i="5"/>
  <c r="I42" i="5" s="1"/>
  <c r="R40" i="3"/>
  <c r="T40" i="3" s="1"/>
  <c r="J42" i="3"/>
  <c r="K42" i="3"/>
  <c r="P42" i="3"/>
  <c r="F42" i="3"/>
  <c r="O42" i="3"/>
  <c r="E42" i="3"/>
  <c r="AC42" i="3"/>
  <c r="AF41" i="3"/>
  <c r="AD41" i="3"/>
  <c r="AE40" i="3"/>
  <c r="AG40" i="3"/>
  <c r="AB42" i="3"/>
  <c r="N41" i="3"/>
  <c r="Z42" i="3"/>
  <c r="Y41" i="3"/>
  <c r="AA41" i="3" s="1"/>
  <c r="I41" i="3"/>
  <c r="D41" i="3"/>
  <c r="Q41" i="3"/>
  <c r="W42" i="3"/>
  <c r="U42" i="3"/>
  <c r="L42" i="3"/>
  <c r="M42" i="3"/>
  <c r="G42" i="3"/>
  <c r="C42" i="3"/>
  <c r="H42" i="3"/>
  <c r="B42" i="3"/>
  <c r="AE41" i="5" l="1"/>
  <c r="AD41" i="5"/>
  <c r="AB42" i="5"/>
  <c r="AD42" i="5" s="1"/>
  <c r="K42" i="5"/>
  <c r="V40" i="5"/>
  <c r="X40" i="5"/>
  <c r="AG41" i="5"/>
  <c r="R41" i="5"/>
  <c r="T41" i="5" s="1"/>
  <c r="D42" i="5"/>
  <c r="Q42" i="5"/>
  <c r="Y42" i="5"/>
  <c r="AA42" i="5" s="1"/>
  <c r="AE42" i="5" s="1"/>
  <c r="Z43" i="5"/>
  <c r="J43" i="5"/>
  <c r="C43" i="5"/>
  <c r="E43" i="5"/>
  <c r="U43" i="5"/>
  <c r="L43" i="5"/>
  <c r="G43" i="5"/>
  <c r="H43" i="5"/>
  <c r="W43" i="5"/>
  <c r="B43" i="5"/>
  <c r="AB43" i="5" s="1"/>
  <c r="M43" i="5"/>
  <c r="O43" i="5"/>
  <c r="P43" i="5" s="1"/>
  <c r="F43" i="5"/>
  <c r="V43" i="3"/>
  <c r="X43" i="3"/>
  <c r="R41" i="3"/>
  <c r="T41" i="3" s="1"/>
  <c r="P43" i="3"/>
  <c r="F43" i="3"/>
  <c r="O43" i="3"/>
  <c r="J43" i="3"/>
  <c r="K43" i="3"/>
  <c r="E43" i="3"/>
  <c r="AC43" i="3"/>
  <c r="AF42" i="3"/>
  <c r="AD42" i="3"/>
  <c r="AG41" i="3"/>
  <c r="AE41" i="3"/>
  <c r="AB43" i="3"/>
  <c r="Y42" i="3"/>
  <c r="AA42" i="3" s="1"/>
  <c r="Z43" i="3"/>
  <c r="D42" i="3"/>
  <c r="Q42" i="3"/>
  <c r="W43" i="3"/>
  <c r="U43" i="3"/>
  <c r="M43" i="3"/>
  <c r="L43" i="3"/>
  <c r="H43" i="3"/>
  <c r="G43" i="3"/>
  <c r="C43" i="3"/>
  <c r="B43" i="3"/>
  <c r="N42" i="3"/>
  <c r="I42" i="3"/>
  <c r="K43" i="5" l="1"/>
  <c r="AF42" i="5"/>
  <c r="R42" i="5"/>
  <c r="T42" i="5" s="1"/>
  <c r="X41" i="5"/>
  <c r="V41" i="5"/>
  <c r="N43" i="5"/>
  <c r="AG42" i="5"/>
  <c r="W44" i="5"/>
  <c r="E44" i="5"/>
  <c r="G44" i="5"/>
  <c r="L44" i="5"/>
  <c r="P44" i="5" s="1"/>
  <c r="Z44" i="5"/>
  <c r="M44" i="5"/>
  <c r="J44" i="5"/>
  <c r="H44" i="5"/>
  <c r="C44" i="5"/>
  <c r="B44" i="5"/>
  <c r="AB44" i="5" s="1"/>
  <c r="U44" i="5"/>
  <c r="O44" i="5"/>
  <c r="K44" i="5"/>
  <c r="X44" i="3"/>
  <c r="V44" i="3"/>
  <c r="Q43" i="5"/>
  <c r="Y43" i="5"/>
  <c r="AA43" i="5" s="1"/>
  <c r="AG43" i="5" s="1"/>
  <c r="D43" i="5"/>
  <c r="AF43" i="5"/>
  <c r="AD43" i="5"/>
  <c r="I43" i="5"/>
  <c r="P44" i="3"/>
  <c r="F44" i="3"/>
  <c r="O44" i="3"/>
  <c r="K44" i="3"/>
  <c r="J44" i="3"/>
  <c r="R42" i="3"/>
  <c r="T42" i="3" s="1"/>
  <c r="E44" i="3"/>
  <c r="AC44" i="3"/>
  <c r="AF43" i="3"/>
  <c r="AD43" i="3"/>
  <c r="AE42" i="3"/>
  <c r="AG42" i="3"/>
  <c r="AB44" i="3"/>
  <c r="Y43" i="3"/>
  <c r="AA43" i="3" s="1"/>
  <c r="I43" i="3"/>
  <c r="Z44" i="3"/>
  <c r="W44" i="3"/>
  <c r="U44" i="3"/>
  <c r="M44" i="3"/>
  <c r="G44" i="3"/>
  <c r="L44" i="3"/>
  <c r="B44" i="3"/>
  <c r="H44" i="3"/>
  <c r="C44" i="3"/>
  <c r="Q43" i="3"/>
  <c r="D43" i="3"/>
  <c r="N43" i="3"/>
  <c r="F44" i="5" l="1"/>
  <c r="X42" i="5"/>
  <c r="V42" i="5"/>
  <c r="N44" i="5"/>
  <c r="R43" i="5"/>
  <c r="T43" i="5" s="1"/>
  <c r="AE43" i="5"/>
  <c r="W45" i="5"/>
  <c r="H45" i="5"/>
  <c r="O45" i="5"/>
  <c r="B45" i="5"/>
  <c r="Z45" i="5"/>
  <c r="J45" i="5"/>
  <c r="U45" i="5"/>
  <c r="G45" i="5"/>
  <c r="K45" i="5" s="1"/>
  <c r="E45" i="5"/>
  <c r="F45" i="5" s="1"/>
  <c r="C45" i="5"/>
  <c r="L45" i="5"/>
  <c r="P45" i="5" s="1"/>
  <c r="M45" i="5"/>
  <c r="AB45" i="5"/>
  <c r="AF44" i="5"/>
  <c r="AD44" i="5"/>
  <c r="I44" i="5"/>
  <c r="V45" i="3"/>
  <c r="X45" i="3"/>
  <c r="Q44" i="5"/>
  <c r="D44" i="5"/>
  <c r="Y44" i="5"/>
  <c r="AA44" i="5" s="1"/>
  <c r="AE44" i="5" s="1"/>
  <c r="K45" i="3"/>
  <c r="P45" i="3"/>
  <c r="F45" i="3"/>
  <c r="O45" i="3"/>
  <c r="J45" i="3"/>
  <c r="R43" i="3"/>
  <c r="T43" i="3" s="1"/>
  <c r="E45" i="3"/>
  <c r="AC45" i="3"/>
  <c r="AD44" i="3"/>
  <c r="AF44" i="3"/>
  <c r="AG43" i="3"/>
  <c r="AE43" i="3"/>
  <c r="AB45" i="3"/>
  <c r="Y44" i="3"/>
  <c r="AA44" i="3" s="1"/>
  <c r="N44" i="3"/>
  <c r="I44" i="3"/>
  <c r="Z45" i="3"/>
  <c r="D44" i="3"/>
  <c r="Q44" i="3"/>
  <c r="W45" i="3"/>
  <c r="U45" i="3"/>
  <c r="H45" i="3"/>
  <c r="M45" i="3"/>
  <c r="L45" i="3"/>
  <c r="C45" i="3"/>
  <c r="B45" i="3"/>
  <c r="G45" i="3"/>
  <c r="V43" i="5" l="1"/>
  <c r="X43" i="5"/>
  <c r="R44" i="5"/>
  <c r="T44" i="5" s="1"/>
  <c r="N45" i="5"/>
  <c r="W46" i="5"/>
  <c r="Z46" i="5"/>
  <c r="L46" i="5"/>
  <c r="C46" i="5"/>
  <c r="H46" i="5"/>
  <c r="J46" i="5"/>
  <c r="P46" i="5"/>
  <c r="U46" i="5"/>
  <c r="E46" i="5"/>
  <c r="F46" i="5" s="1"/>
  <c r="B46" i="5"/>
  <c r="O46" i="5"/>
  <c r="M46" i="5"/>
  <c r="G46" i="5"/>
  <c r="K46" i="5" s="1"/>
  <c r="D45" i="5"/>
  <c r="Q45" i="5"/>
  <c r="Y45" i="5"/>
  <c r="AA45" i="5" s="1"/>
  <c r="AE45" i="5" s="1"/>
  <c r="AG44" i="5"/>
  <c r="AF45" i="5"/>
  <c r="AD45" i="5"/>
  <c r="X46" i="3"/>
  <c r="V46" i="3"/>
  <c r="I45" i="5"/>
  <c r="R44" i="3"/>
  <c r="T44" i="3" s="1"/>
  <c r="J46" i="3"/>
  <c r="K46" i="3"/>
  <c r="P46" i="3"/>
  <c r="F46" i="3"/>
  <c r="O46" i="3"/>
  <c r="E46" i="3"/>
  <c r="AC46" i="3"/>
  <c r="AF45" i="3"/>
  <c r="AD45" i="3"/>
  <c r="AG44" i="3"/>
  <c r="AE44" i="3"/>
  <c r="AB46" i="3"/>
  <c r="Y45" i="3"/>
  <c r="AA45" i="3" s="1"/>
  <c r="N45" i="3"/>
  <c r="Z46" i="3"/>
  <c r="I45" i="3"/>
  <c r="D45" i="3"/>
  <c r="Q45" i="3"/>
  <c r="W46" i="3"/>
  <c r="U46" i="3"/>
  <c r="L46" i="3"/>
  <c r="M46" i="3"/>
  <c r="G46" i="3"/>
  <c r="H46" i="3"/>
  <c r="C46" i="3"/>
  <c r="B46" i="3"/>
  <c r="V44" i="5" l="1"/>
  <c r="X44" i="5"/>
  <c r="AB46" i="5"/>
  <c r="AD46" i="5" s="1"/>
  <c r="R45" i="5"/>
  <c r="T45" i="5" s="1"/>
  <c r="AG45" i="5"/>
  <c r="D46" i="5"/>
  <c r="Y46" i="5"/>
  <c r="AA46" i="5" s="1"/>
  <c r="Q46" i="5"/>
  <c r="Z47" i="5"/>
  <c r="U47" i="5"/>
  <c r="E47" i="5"/>
  <c r="L47" i="5"/>
  <c r="P47" i="5" s="1"/>
  <c r="J47" i="5"/>
  <c r="C47" i="5"/>
  <c r="W47" i="5"/>
  <c r="H47" i="5"/>
  <c r="G47" i="5"/>
  <c r="K47" i="5" s="1"/>
  <c r="M47" i="5"/>
  <c r="B47" i="5"/>
  <c r="AB47" i="5" s="1"/>
  <c r="F47" i="5"/>
  <c r="O47" i="5"/>
  <c r="I46" i="5"/>
  <c r="AF46" i="5"/>
  <c r="V47" i="3"/>
  <c r="X47" i="3"/>
  <c r="N46" i="5"/>
  <c r="R45" i="3"/>
  <c r="T45" i="3" s="1"/>
  <c r="P47" i="3"/>
  <c r="F47" i="3"/>
  <c r="O47" i="3"/>
  <c r="K47" i="3"/>
  <c r="J47" i="3"/>
  <c r="E47" i="3"/>
  <c r="AC47" i="3"/>
  <c r="AD46" i="3"/>
  <c r="AF46" i="3"/>
  <c r="AG45" i="3"/>
  <c r="AE45" i="3"/>
  <c r="AB47" i="3"/>
  <c r="Y46" i="3"/>
  <c r="AA46" i="3" s="1"/>
  <c r="Z47" i="3"/>
  <c r="I46" i="3"/>
  <c r="Q46" i="3"/>
  <c r="D46" i="3"/>
  <c r="N46" i="3"/>
  <c r="W47" i="3"/>
  <c r="U47" i="3"/>
  <c r="M47" i="3"/>
  <c r="L47" i="3"/>
  <c r="H47" i="3"/>
  <c r="C47" i="3"/>
  <c r="G47" i="3"/>
  <c r="B47" i="3"/>
  <c r="AG46" i="5" l="1"/>
  <c r="X45" i="5"/>
  <c r="V45" i="5"/>
  <c r="I47" i="5"/>
  <c r="N47" i="5"/>
  <c r="AE46" i="5"/>
  <c r="P48" i="5"/>
  <c r="E48" i="5"/>
  <c r="Z48" i="5"/>
  <c r="W48" i="5"/>
  <c r="U48" i="5"/>
  <c r="J48" i="5"/>
  <c r="H48" i="5"/>
  <c r="L48" i="5"/>
  <c r="C48" i="5"/>
  <c r="B48" i="5"/>
  <c r="F48" i="5" s="1"/>
  <c r="AB48" i="5"/>
  <c r="M48" i="5"/>
  <c r="O48" i="5"/>
  <c r="G48" i="5"/>
  <c r="K48" i="5" s="1"/>
  <c r="AD47" i="5"/>
  <c r="AF47" i="5"/>
  <c r="X48" i="3"/>
  <c r="V48" i="3"/>
  <c r="D47" i="5"/>
  <c r="Q47" i="5"/>
  <c r="Y47" i="5"/>
  <c r="AA47" i="5" s="1"/>
  <c r="AG47" i="5" s="1"/>
  <c r="R46" i="5"/>
  <c r="T46" i="5" s="1"/>
  <c r="P48" i="3"/>
  <c r="F48" i="3"/>
  <c r="O48" i="3"/>
  <c r="K48" i="3"/>
  <c r="J48" i="3"/>
  <c r="R46" i="3"/>
  <c r="T46" i="3" s="1"/>
  <c r="E48" i="3"/>
  <c r="AC48" i="3"/>
  <c r="AF47" i="3"/>
  <c r="AD47" i="3"/>
  <c r="AE46" i="3"/>
  <c r="AG46" i="3"/>
  <c r="Y47" i="3"/>
  <c r="AA47" i="3" s="1"/>
  <c r="N47" i="3"/>
  <c r="AB48" i="3"/>
  <c r="Z48" i="3"/>
  <c r="Q47" i="3"/>
  <c r="D47" i="3"/>
  <c r="I47" i="3"/>
  <c r="W48" i="3"/>
  <c r="U48" i="3"/>
  <c r="M48" i="3"/>
  <c r="G48" i="3"/>
  <c r="L48" i="3"/>
  <c r="B48" i="3"/>
  <c r="H48" i="3"/>
  <c r="C48" i="3"/>
  <c r="R47" i="5" l="1"/>
  <c r="V46" i="5"/>
  <c r="X46" i="5"/>
  <c r="W49" i="5"/>
  <c r="H49" i="5"/>
  <c r="O49" i="5"/>
  <c r="B49" i="5"/>
  <c r="Z49" i="5"/>
  <c r="U49" i="5"/>
  <c r="J49" i="5"/>
  <c r="E49" i="5"/>
  <c r="G49" i="5"/>
  <c r="F49" i="5"/>
  <c r="L49" i="5"/>
  <c r="P49" i="5" s="1"/>
  <c r="M49" i="5"/>
  <c r="C49" i="5"/>
  <c r="AD48" i="5"/>
  <c r="AF48" i="5"/>
  <c r="T47" i="5"/>
  <c r="AE47" i="5"/>
  <c r="I48" i="5"/>
  <c r="Y48" i="5"/>
  <c r="AA48" i="5" s="1"/>
  <c r="AG48" i="5" s="1"/>
  <c r="D48" i="5"/>
  <c r="Q48" i="5"/>
  <c r="X49" i="3"/>
  <c r="V49" i="3"/>
  <c r="N48" i="5"/>
  <c r="R47" i="3"/>
  <c r="T47" i="3" s="1"/>
  <c r="K49" i="3"/>
  <c r="P49" i="3"/>
  <c r="F49" i="3"/>
  <c r="O49" i="3"/>
  <c r="J49" i="3"/>
  <c r="E49" i="3"/>
  <c r="AC49" i="3"/>
  <c r="AD48" i="3"/>
  <c r="AF48" i="3"/>
  <c r="AG47" i="3"/>
  <c r="AE47" i="3"/>
  <c r="AB49" i="3"/>
  <c r="I48" i="3"/>
  <c r="Z49" i="3"/>
  <c r="Y48" i="3"/>
  <c r="AA48" i="3" s="1"/>
  <c r="N48" i="3"/>
  <c r="W49" i="3"/>
  <c r="U49" i="3"/>
  <c r="H49" i="3"/>
  <c r="M49" i="3"/>
  <c r="L49" i="3"/>
  <c r="G49" i="3"/>
  <c r="C49" i="3"/>
  <c r="B49" i="3"/>
  <c r="Q48" i="3"/>
  <c r="D48" i="3"/>
  <c r="I49" i="5" l="1"/>
  <c r="X47" i="5"/>
  <c r="V47" i="5"/>
  <c r="AB49" i="5"/>
  <c r="AD49" i="5" s="1"/>
  <c r="K49" i="5"/>
  <c r="Y49" i="5"/>
  <c r="AA49" i="5" s="1"/>
  <c r="D49" i="5"/>
  <c r="Q49" i="5"/>
  <c r="X50" i="3"/>
  <c r="V50" i="3"/>
  <c r="R48" i="5"/>
  <c r="T48" i="5" s="1"/>
  <c r="N49" i="5"/>
  <c r="W50" i="5"/>
  <c r="Z50" i="5"/>
  <c r="L50" i="5"/>
  <c r="C50" i="5"/>
  <c r="H50" i="5"/>
  <c r="J50" i="5"/>
  <c r="U50" i="5"/>
  <c r="E50" i="5"/>
  <c r="B50" i="5"/>
  <c r="AB50" i="5" s="1"/>
  <c r="P50" i="5"/>
  <c r="O50" i="5"/>
  <c r="F50" i="5"/>
  <c r="M50" i="5"/>
  <c r="G50" i="5"/>
  <c r="K50" i="5" s="1"/>
  <c r="AE48" i="5"/>
  <c r="J50" i="3"/>
  <c r="K50" i="3"/>
  <c r="P50" i="3"/>
  <c r="F50" i="3"/>
  <c r="O50" i="3"/>
  <c r="R48" i="3"/>
  <c r="T48" i="3" s="1"/>
  <c r="E50" i="3"/>
  <c r="AC50" i="3"/>
  <c r="AF49" i="3"/>
  <c r="AD49" i="3"/>
  <c r="AE48" i="3"/>
  <c r="AG48" i="3"/>
  <c r="AB50" i="3"/>
  <c r="Y49" i="3"/>
  <c r="AA49" i="3" s="1"/>
  <c r="N49" i="3"/>
  <c r="Z50" i="3"/>
  <c r="I49" i="3"/>
  <c r="D49" i="3"/>
  <c r="Q49" i="3"/>
  <c r="W50" i="3"/>
  <c r="U50" i="3"/>
  <c r="L50" i="3"/>
  <c r="M50" i="3"/>
  <c r="G50" i="3"/>
  <c r="C50" i="3"/>
  <c r="H50" i="3"/>
  <c r="B50" i="3"/>
  <c r="AF49" i="5" l="1"/>
  <c r="AE49" i="5"/>
  <c r="V48" i="5"/>
  <c r="X48" i="5"/>
  <c r="AG49" i="5"/>
  <c r="I50" i="5"/>
  <c r="R49" i="5"/>
  <c r="T49" i="5" s="1"/>
  <c r="D50" i="5"/>
  <c r="Y50" i="5"/>
  <c r="AA50" i="5" s="1"/>
  <c r="AE50" i="5" s="1"/>
  <c r="Q50" i="5"/>
  <c r="X51" i="3"/>
  <c r="V51" i="3"/>
  <c r="AD50" i="5"/>
  <c r="AF50" i="5"/>
  <c r="Z51" i="5"/>
  <c r="U51" i="5"/>
  <c r="E51" i="5"/>
  <c r="L51" i="5"/>
  <c r="P51" i="5" s="1"/>
  <c r="J51" i="5"/>
  <c r="C51" i="5"/>
  <c r="G51" i="5"/>
  <c r="K51" i="5" s="1"/>
  <c r="H51" i="5"/>
  <c r="W51" i="5"/>
  <c r="B51" i="5"/>
  <c r="AB51" i="5" s="1"/>
  <c r="O51" i="5"/>
  <c r="M51" i="5"/>
  <c r="N50" i="5"/>
  <c r="R49" i="3"/>
  <c r="T49" i="3" s="1"/>
  <c r="P51" i="3"/>
  <c r="F51" i="3"/>
  <c r="O51" i="3"/>
  <c r="K51" i="3"/>
  <c r="J51" i="3"/>
  <c r="E51" i="3"/>
  <c r="AC51" i="3"/>
  <c r="AF50" i="3"/>
  <c r="AD50" i="3"/>
  <c r="AG49" i="3"/>
  <c r="AE49" i="3"/>
  <c r="AB51" i="3"/>
  <c r="Z51" i="3"/>
  <c r="Y50" i="3"/>
  <c r="AA50" i="3" s="1"/>
  <c r="N50" i="3"/>
  <c r="W51" i="3"/>
  <c r="U51" i="3"/>
  <c r="M51" i="3"/>
  <c r="L51" i="3"/>
  <c r="H51" i="3"/>
  <c r="G51" i="3"/>
  <c r="C51" i="3"/>
  <c r="B51" i="3"/>
  <c r="I50" i="3"/>
  <c r="D50" i="3"/>
  <c r="Q50" i="3"/>
  <c r="F51" i="5" l="1"/>
  <c r="X49" i="5"/>
  <c r="V49" i="5"/>
  <c r="I51" i="5"/>
  <c r="AG50" i="5"/>
  <c r="AF51" i="5"/>
  <c r="AD51" i="5"/>
  <c r="W52" i="5"/>
  <c r="U52" i="5"/>
  <c r="J52" i="5"/>
  <c r="H52" i="5"/>
  <c r="E52" i="5"/>
  <c r="Z52" i="5"/>
  <c r="M52" i="5"/>
  <c r="O52" i="5"/>
  <c r="G52" i="5"/>
  <c r="C52" i="5"/>
  <c r="B52" i="5"/>
  <c r="AB52" i="5" s="1"/>
  <c r="F52" i="5"/>
  <c r="L52" i="5"/>
  <c r="P52" i="5"/>
  <c r="K52" i="5"/>
  <c r="D51" i="5"/>
  <c r="Y51" i="5"/>
  <c r="AA51" i="5" s="1"/>
  <c r="AE51" i="5" s="1"/>
  <c r="Q51" i="5"/>
  <c r="N51" i="5"/>
  <c r="X52" i="3"/>
  <c r="V52" i="3"/>
  <c r="R50" i="5"/>
  <c r="T50" i="5" s="1"/>
  <c r="P52" i="3"/>
  <c r="F52" i="3"/>
  <c r="O52" i="3"/>
  <c r="K52" i="3"/>
  <c r="J52" i="3"/>
  <c r="R50" i="3"/>
  <c r="T50" i="3" s="1"/>
  <c r="E52" i="3"/>
  <c r="AC52" i="3"/>
  <c r="AF51" i="3"/>
  <c r="AD51" i="3"/>
  <c r="AG50" i="3"/>
  <c r="AE50" i="3"/>
  <c r="AB52" i="3"/>
  <c r="Y51" i="3"/>
  <c r="AA51" i="3" s="1"/>
  <c r="Z52" i="3"/>
  <c r="I51" i="3"/>
  <c r="Q51" i="3"/>
  <c r="D51" i="3"/>
  <c r="N51" i="3"/>
  <c r="W52" i="3"/>
  <c r="U52" i="3"/>
  <c r="M52" i="3"/>
  <c r="G52" i="3"/>
  <c r="L52" i="3"/>
  <c r="B52" i="3"/>
  <c r="H52" i="3"/>
  <c r="C52" i="3"/>
  <c r="N52" i="5" l="1"/>
  <c r="I52" i="5"/>
  <c r="X50" i="5"/>
  <c r="V50" i="5"/>
  <c r="R51" i="5"/>
  <c r="T51" i="5" s="1"/>
  <c r="AG51" i="5"/>
  <c r="Q52" i="5"/>
  <c r="D52" i="5"/>
  <c r="R52" i="5" s="1"/>
  <c r="Y52" i="5"/>
  <c r="AA52" i="5" s="1"/>
  <c r="AG52" i="5" s="1"/>
  <c r="AD52" i="5"/>
  <c r="AF52" i="5"/>
  <c r="X53" i="3"/>
  <c r="V53" i="3"/>
  <c r="W53" i="5"/>
  <c r="O53" i="5"/>
  <c r="Z53" i="5"/>
  <c r="B53" i="5"/>
  <c r="H53" i="5"/>
  <c r="P53" i="5"/>
  <c r="J53" i="5"/>
  <c r="U53" i="5"/>
  <c r="G53" i="5"/>
  <c r="E53" i="5"/>
  <c r="F53" i="5" s="1"/>
  <c r="K53" i="5"/>
  <c r="C53" i="5"/>
  <c r="L53" i="5"/>
  <c r="AB53" i="5"/>
  <c r="M53" i="5"/>
  <c r="R51" i="3"/>
  <c r="T51" i="3" s="1"/>
  <c r="K53" i="3"/>
  <c r="P53" i="3"/>
  <c r="F53" i="3"/>
  <c r="O53" i="3"/>
  <c r="J53" i="3"/>
  <c r="E53" i="3"/>
  <c r="AC53" i="3"/>
  <c r="I52" i="3"/>
  <c r="AD52" i="3"/>
  <c r="AF52" i="3"/>
  <c r="AG51" i="3"/>
  <c r="AE51" i="3"/>
  <c r="AB53" i="3"/>
  <c r="Y52" i="3"/>
  <c r="AA52" i="3" s="1"/>
  <c r="Z53" i="3"/>
  <c r="N52" i="3"/>
  <c r="D52" i="3"/>
  <c r="Q52" i="3"/>
  <c r="W53" i="3"/>
  <c r="U53" i="3"/>
  <c r="H53" i="3"/>
  <c r="M53" i="3"/>
  <c r="L53" i="3"/>
  <c r="C53" i="3"/>
  <c r="B53" i="3"/>
  <c r="G53" i="3"/>
  <c r="X51" i="5" l="1"/>
  <c r="V51" i="5"/>
  <c r="AE52" i="5"/>
  <c r="X54" i="3"/>
  <c r="V54" i="3"/>
  <c r="W54" i="5"/>
  <c r="U54" i="5"/>
  <c r="J54" i="5"/>
  <c r="B54" i="5"/>
  <c r="AB54" i="5"/>
  <c r="O54" i="5"/>
  <c r="E54" i="5"/>
  <c r="L54" i="5"/>
  <c r="H54" i="5"/>
  <c r="Z54" i="5"/>
  <c r="C54" i="5"/>
  <c r="K54" i="5"/>
  <c r="X54" i="5"/>
  <c r="V54" i="5"/>
  <c r="M54" i="5"/>
  <c r="G54" i="5"/>
  <c r="F54" i="5"/>
  <c r="P54" i="5"/>
  <c r="AF53" i="5"/>
  <c r="AD53" i="5"/>
  <c r="N53" i="5"/>
  <c r="D53" i="5"/>
  <c r="Q53" i="5"/>
  <c r="Y53" i="5"/>
  <c r="AA53" i="5" s="1"/>
  <c r="AE53" i="5" s="1"/>
  <c r="I53" i="5"/>
  <c r="T52" i="5"/>
  <c r="R52" i="3"/>
  <c r="T52" i="3" s="1"/>
  <c r="J54" i="3"/>
  <c r="K54" i="3"/>
  <c r="P54" i="3"/>
  <c r="F54" i="3"/>
  <c r="O54" i="3"/>
  <c r="E54" i="3"/>
  <c r="AC54" i="3"/>
  <c r="AF53" i="3"/>
  <c r="AD53" i="3"/>
  <c r="AE52" i="3"/>
  <c r="AG52" i="3"/>
  <c r="AB54" i="3"/>
  <c r="N53" i="3"/>
  <c r="Y53" i="3"/>
  <c r="AA53" i="3" s="1"/>
  <c r="Z54" i="3"/>
  <c r="W54" i="3"/>
  <c r="U54" i="3"/>
  <c r="L54" i="3"/>
  <c r="M54" i="3"/>
  <c r="G54" i="3"/>
  <c r="H54" i="3"/>
  <c r="C54" i="3"/>
  <c r="B54" i="3"/>
  <c r="D53" i="3"/>
  <c r="Q53" i="3"/>
  <c r="I53" i="3"/>
  <c r="X52" i="5" l="1"/>
  <c r="V52" i="5"/>
  <c r="R53" i="5"/>
  <c r="T53" i="5" s="1"/>
  <c r="N54" i="5"/>
  <c r="AG53" i="5"/>
  <c r="X55" i="3"/>
  <c r="V55" i="3"/>
  <c r="AD54" i="5"/>
  <c r="AF54" i="5"/>
  <c r="I54" i="5"/>
  <c r="Y54" i="5"/>
  <c r="AA54" i="5" s="1"/>
  <c r="AG54" i="5" s="1"/>
  <c r="Q54" i="5"/>
  <c r="D54" i="5"/>
  <c r="C55" i="5"/>
  <c r="J55" i="5"/>
  <c r="E55" i="5"/>
  <c r="V55" i="5"/>
  <c r="W55" i="5"/>
  <c r="F55" i="5"/>
  <c r="P55" i="5"/>
  <c r="L55" i="5"/>
  <c r="X55" i="5"/>
  <c r="G55" i="5"/>
  <c r="H55" i="5"/>
  <c r="U55" i="5"/>
  <c r="Z55" i="5"/>
  <c r="K55" i="5"/>
  <c r="AB55" i="5"/>
  <c r="B55" i="5"/>
  <c r="M55" i="5"/>
  <c r="O55" i="5"/>
  <c r="R53" i="3"/>
  <c r="T53" i="3" s="1"/>
  <c r="P55" i="3"/>
  <c r="F55" i="3"/>
  <c r="O55" i="3"/>
  <c r="K55" i="3"/>
  <c r="J55" i="3"/>
  <c r="E55" i="3"/>
  <c r="AC55" i="3"/>
  <c r="AD54" i="3"/>
  <c r="AF54" i="3"/>
  <c r="AG53" i="3"/>
  <c r="AE53" i="3"/>
  <c r="AB55" i="3"/>
  <c r="Y54" i="3"/>
  <c r="AA54" i="3" s="1"/>
  <c r="Z55" i="3"/>
  <c r="N54" i="3"/>
  <c r="I54" i="3"/>
  <c r="D54" i="3"/>
  <c r="Q54" i="3"/>
  <c r="W55" i="3"/>
  <c r="U55" i="3"/>
  <c r="M55" i="3"/>
  <c r="L55" i="3"/>
  <c r="H55" i="3"/>
  <c r="C55" i="3"/>
  <c r="G55" i="3"/>
  <c r="B55" i="3"/>
  <c r="X53" i="5" l="1"/>
  <c r="V53" i="5"/>
  <c r="AE54" i="5"/>
  <c r="D55" i="5"/>
  <c r="Y55" i="5"/>
  <c r="AA55" i="5" s="1"/>
  <c r="AE55" i="5" s="1"/>
  <c r="Q55" i="5"/>
  <c r="N55" i="5"/>
  <c r="R54" i="5"/>
  <c r="T54" i="5" s="1"/>
  <c r="X56" i="3"/>
  <c r="V56" i="3"/>
  <c r="AD55" i="5"/>
  <c r="AF55" i="5"/>
  <c r="I55" i="5"/>
  <c r="W56" i="5"/>
  <c r="C56" i="5"/>
  <c r="AB56" i="5"/>
  <c r="J56" i="5"/>
  <c r="Z56" i="5"/>
  <c r="B56" i="5"/>
  <c r="O56" i="5"/>
  <c r="H56" i="5"/>
  <c r="U56" i="5"/>
  <c r="V56" i="5"/>
  <c r="K56" i="5"/>
  <c r="E56" i="5"/>
  <c r="M56" i="5"/>
  <c r="X56" i="5"/>
  <c r="L56" i="5"/>
  <c r="P56" i="5"/>
  <c r="F56" i="5"/>
  <c r="G56" i="5"/>
  <c r="P56" i="3"/>
  <c r="F56" i="3"/>
  <c r="O56" i="3"/>
  <c r="K56" i="3"/>
  <c r="J56" i="3"/>
  <c r="R54" i="3"/>
  <c r="T54" i="3" s="1"/>
  <c r="E56" i="3"/>
  <c r="AC56" i="3"/>
  <c r="AF55" i="3"/>
  <c r="AD55" i="3"/>
  <c r="AE54" i="3"/>
  <c r="AG54" i="3"/>
  <c r="AB56" i="3"/>
  <c r="Y55" i="3"/>
  <c r="AA55" i="3" s="1"/>
  <c r="N55" i="3"/>
  <c r="Z56" i="3"/>
  <c r="W56" i="3"/>
  <c r="U56" i="3"/>
  <c r="M56" i="3"/>
  <c r="G56" i="3"/>
  <c r="L56" i="3"/>
  <c r="B56" i="3"/>
  <c r="H56" i="3"/>
  <c r="C56" i="3"/>
  <c r="Q55" i="3"/>
  <c r="D55" i="3"/>
  <c r="I55" i="3"/>
  <c r="I56" i="5" l="1"/>
  <c r="N56" i="5"/>
  <c r="AG55" i="5"/>
  <c r="X57" i="3"/>
  <c r="V57" i="3"/>
  <c r="Z57" i="5"/>
  <c r="C57" i="5"/>
  <c r="L57" i="5"/>
  <c r="AB57" i="5"/>
  <c r="J57" i="5"/>
  <c r="V57" i="5"/>
  <c r="U57" i="5"/>
  <c r="F57" i="5"/>
  <c r="P57" i="5"/>
  <c r="E57" i="5"/>
  <c r="X57" i="5"/>
  <c r="H57" i="5"/>
  <c r="M57" i="5"/>
  <c r="W57" i="5"/>
  <c r="B57" i="5"/>
  <c r="G57" i="5"/>
  <c r="I57" i="5" s="1"/>
  <c r="O57" i="5"/>
  <c r="K57" i="5"/>
  <c r="D56" i="5"/>
  <c r="R56" i="5" s="1"/>
  <c r="Q56" i="5"/>
  <c r="Y56" i="5"/>
  <c r="AA56" i="5" s="1"/>
  <c r="AE56" i="5" s="1"/>
  <c r="AD56" i="5"/>
  <c r="AF56" i="5"/>
  <c r="R55" i="5"/>
  <c r="T55" i="5" s="1"/>
  <c r="R55" i="3"/>
  <c r="T55" i="3" s="1"/>
  <c r="K57" i="3"/>
  <c r="P57" i="3"/>
  <c r="F57" i="3"/>
  <c r="O57" i="3"/>
  <c r="J57" i="3"/>
  <c r="E57" i="3"/>
  <c r="AC57" i="3"/>
  <c r="AF56" i="3"/>
  <c r="AD56" i="3"/>
  <c r="AG55" i="3"/>
  <c r="AE55" i="3"/>
  <c r="AB57" i="3"/>
  <c r="N56" i="3"/>
  <c r="Y56" i="3"/>
  <c r="AA56" i="3" s="1"/>
  <c r="Z57" i="3"/>
  <c r="I56" i="3"/>
  <c r="D56" i="3"/>
  <c r="Q56" i="3"/>
  <c r="W57" i="3"/>
  <c r="U57" i="3"/>
  <c r="H57" i="3"/>
  <c r="M57" i="3"/>
  <c r="L57" i="3"/>
  <c r="G57" i="3"/>
  <c r="C57" i="3"/>
  <c r="B57" i="3"/>
  <c r="AF57" i="5" l="1"/>
  <c r="AD57" i="5"/>
  <c r="D57" i="5"/>
  <c r="Y57" i="5"/>
  <c r="AA57" i="5" s="1"/>
  <c r="AG57" i="5" s="1"/>
  <c r="Q57" i="5"/>
  <c r="N57" i="5"/>
  <c r="X58" i="3"/>
  <c r="V58" i="3"/>
  <c r="AG56" i="5"/>
  <c r="T56" i="5"/>
  <c r="W58" i="5"/>
  <c r="E58" i="5"/>
  <c r="K58" i="5"/>
  <c r="U58" i="5"/>
  <c r="C58" i="5"/>
  <c r="B58" i="5"/>
  <c r="V58" i="5"/>
  <c r="L58" i="5"/>
  <c r="AB58" i="5"/>
  <c r="O58" i="5"/>
  <c r="P58" i="5"/>
  <c r="G58" i="5"/>
  <c r="J58" i="5"/>
  <c r="H58" i="5"/>
  <c r="X58" i="5"/>
  <c r="Z58" i="5"/>
  <c r="M58" i="5"/>
  <c r="F58" i="5"/>
  <c r="R56" i="3"/>
  <c r="T56" i="3" s="1"/>
  <c r="J58" i="3"/>
  <c r="K58" i="3"/>
  <c r="P58" i="3"/>
  <c r="F58" i="3"/>
  <c r="O58" i="3"/>
  <c r="E58" i="3"/>
  <c r="AC58" i="3"/>
  <c r="AF57" i="3"/>
  <c r="AD57" i="3"/>
  <c r="AG56" i="3"/>
  <c r="AE56" i="3"/>
  <c r="AB58" i="3"/>
  <c r="N57" i="3"/>
  <c r="I57" i="3"/>
  <c r="Y57" i="3"/>
  <c r="AA57" i="3" s="1"/>
  <c r="Z58" i="3"/>
  <c r="D57" i="3"/>
  <c r="Q57" i="3"/>
  <c r="W58" i="3"/>
  <c r="U58" i="3"/>
  <c r="L58" i="3"/>
  <c r="M58" i="3"/>
  <c r="G58" i="3"/>
  <c r="C58" i="3"/>
  <c r="H58" i="3"/>
  <c r="B58" i="3"/>
  <c r="AE57" i="5" l="1"/>
  <c r="I58" i="5"/>
  <c r="X59" i="3"/>
  <c r="V59" i="3"/>
  <c r="Q58" i="5"/>
  <c r="D58" i="5"/>
  <c r="Y58" i="5"/>
  <c r="AA58" i="5" s="1"/>
  <c r="AE58" i="5" s="1"/>
  <c r="AF58" i="5"/>
  <c r="AD58" i="5"/>
  <c r="N58" i="5"/>
  <c r="W59" i="5"/>
  <c r="O59" i="5"/>
  <c r="B59" i="5"/>
  <c r="P59" i="5"/>
  <c r="X59" i="5"/>
  <c r="V59" i="5"/>
  <c r="F59" i="5"/>
  <c r="E59" i="5"/>
  <c r="M59" i="5"/>
  <c r="U59" i="5"/>
  <c r="J59" i="5"/>
  <c r="K59" i="5"/>
  <c r="H59" i="5"/>
  <c r="L59" i="5"/>
  <c r="C59" i="5"/>
  <c r="AB59" i="5"/>
  <c r="Z59" i="5"/>
  <c r="G59" i="5"/>
  <c r="R57" i="5"/>
  <c r="T57" i="5" s="1"/>
  <c r="R57" i="3"/>
  <c r="T57" i="3" s="1"/>
  <c r="P59" i="3"/>
  <c r="F59" i="3"/>
  <c r="O59" i="3"/>
  <c r="K59" i="3"/>
  <c r="J59" i="3"/>
  <c r="E59" i="3"/>
  <c r="AC59" i="3"/>
  <c r="AF58" i="3"/>
  <c r="AD58" i="3"/>
  <c r="AG57" i="3"/>
  <c r="AE57" i="3"/>
  <c r="AB59" i="3"/>
  <c r="Y58" i="3"/>
  <c r="AA58" i="3" s="1"/>
  <c r="Z59" i="3"/>
  <c r="W59" i="3"/>
  <c r="U59" i="3"/>
  <c r="M59" i="3"/>
  <c r="L59" i="3"/>
  <c r="H59" i="3"/>
  <c r="G59" i="3"/>
  <c r="C59" i="3"/>
  <c r="B59" i="3"/>
  <c r="D58" i="3"/>
  <c r="Q58" i="3"/>
  <c r="N58" i="3"/>
  <c r="I58" i="3"/>
  <c r="AG58" i="5" l="1"/>
  <c r="V60" i="3"/>
  <c r="X60" i="3"/>
  <c r="AF59" i="5"/>
  <c r="AD59" i="5"/>
  <c r="D59" i="5"/>
  <c r="Q59" i="5"/>
  <c r="Y59" i="5"/>
  <c r="AA59" i="5" s="1"/>
  <c r="AG59" i="5" s="1"/>
  <c r="I59" i="5"/>
  <c r="N59" i="5"/>
  <c r="R58" i="5"/>
  <c r="T58" i="5" s="1"/>
  <c r="W60" i="5"/>
  <c r="C60" i="5"/>
  <c r="O60" i="5"/>
  <c r="B60" i="5"/>
  <c r="AB60" i="5"/>
  <c r="J60" i="5"/>
  <c r="Z60" i="5"/>
  <c r="H60" i="5"/>
  <c r="E60" i="5"/>
  <c r="V60" i="5"/>
  <c r="U60" i="5"/>
  <c r="G60" i="5"/>
  <c r="I60" i="5" s="1"/>
  <c r="X60" i="5"/>
  <c r="K60" i="5"/>
  <c r="M60" i="5"/>
  <c r="F60" i="5"/>
  <c r="P60" i="5"/>
  <c r="L60" i="5"/>
  <c r="R58" i="3"/>
  <c r="T58" i="3" s="1"/>
  <c r="P60" i="3"/>
  <c r="F60" i="3"/>
  <c r="O60" i="3"/>
  <c r="K60" i="3"/>
  <c r="J60" i="3"/>
  <c r="E60" i="3"/>
  <c r="AC60" i="3"/>
  <c r="AF59" i="3"/>
  <c r="AD59" i="3"/>
  <c r="AG58" i="3"/>
  <c r="AE58" i="3"/>
  <c r="AB60" i="3"/>
  <c r="N59" i="3"/>
  <c r="I59" i="3"/>
  <c r="Z60" i="3"/>
  <c r="Y59" i="3"/>
  <c r="AA59" i="3" s="1"/>
  <c r="Q59" i="3"/>
  <c r="D59" i="3"/>
  <c r="W60" i="3"/>
  <c r="U60" i="3"/>
  <c r="M60" i="3"/>
  <c r="G60" i="3"/>
  <c r="L60" i="3"/>
  <c r="B60" i="3"/>
  <c r="H60" i="3"/>
  <c r="C60" i="3"/>
  <c r="AD60" i="5" l="1"/>
  <c r="AF60" i="5"/>
  <c r="AE59" i="5"/>
  <c r="Y60" i="5"/>
  <c r="AA60" i="5" s="1"/>
  <c r="AG60" i="5" s="1"/>
  <c r="D60" i="5"/>
  <c r="Q60" i="5"/>
  <c r="R59" i="5"/>
  <c r="T59" i="5" s="1"/>
  <c r="Z61" i="5"/>
  <c r="C61" i="5"/>
  <c r="L61" i="5"/>
  <c r="AB61" i="5"/>
  <c r="J61" i="5"/>
  <c r="P61" i="5"/>
  <c r="U61" i="5"/>
  <c r="X61" i="5"/>
  <c r="F61" i="5"/>
  <c r="E61" i="5"/>
  <c r="V61" i="5"/>
  <c r="M61" i="5"/>
  <c r="B61" i="5"/>
  <c r="O61" i="5"/>
  <c r="G61" i="5"/>
  <c r="W61" i="5"/>
  <c r="H61" i="5"/>
  <c r="K61" i="5"/>
  <c r="X61" i="3"/>
  <c r="V61" i="3"/>
  <c r="N60" i="5"/>
  <c r="R59" i="3"/>
  <c r="T59" i="3" s="1"/>
  <c r="K61" i="3"/>
  <c r="P61" i="3"/>
  <c r="F61" i="3"/>
  <c r="O61" i="3"/>
  <c r="J61" i="3"/>
  <c r="E61" i="3"/>
  <c r="AC61" i="3"/>
  <c r="AF60" i="3"/>
  <c r="AD60" i="3"/>
  <c r="AE59" i="3"/>
  <c r="AG59" i="3"/>
  <c r="AB61" i="3"/>
  <c r="I60" i="3"/>
  <c r="Z61" i="3"/>
  <c r="Y60" i="3"/>
  <c r="AA60" i="3" s="1"/>
  <c r="W61" i="3"/>
  <c r="U61" i="3"/>
  <c r="H61" i="3"/>
  <c r="M61" i="3"/>
  <c r="L61" i="3"/>
  <c r="C61" i="3"/>
  <c r="B61" i="3"/>
  <c r="G61" i="3"/>
  <c r="D60" i="3"/>
  <c r="Q60" i="3"/>
  <c r="N60" i="3"/>
  <c r="AE60" i="5" l="1"/>
  <c r="N61" i="5"/>
  <c r="I61" i="5"/>
  <c r="D61" i="5"/>
  <c r="Y61" i="5"/>
  <c r="AA61" i="5" s="1"/>
  <c r="AG61" i="5" s="1"/>
  <c r="Q61" i="5"/>
  <c r="R60" i="5"/>
  <c r="T60" i="5" s="1"/>
  <c r="L62" i="5"/>
  <c r="W62" i="5"/>
  <c r="K62" i="5"/>
  <c r="C62" i="5"/>
  <c r="B62" i="5"/>
  <c r="E62" i="5"/>
  <c r="AB62" i="5"/>
  <c r="O62" i="5"/>
  <c r="G62" i="5"/>
  <c r="X62" i="5"/>
  <c r="F62" i="5"/>
  <c r="J62" i="5"/>
  <c r="H62" i="5"/>
  <c r="U62" i="5"/>
  <c r="M62" i="5"/>
  <c r="P62" i="5"/>
  <c r="Z62" i="5"/>
  <c r="V62" i="5"/>
  <c r="X62" i="3"/>
  <c r="V62" i="3"/>
  <c r="AF61" i="5"/>
  <c r="AD61" i="5"/>
  <c r="R60" i="3"/>
  <c r="T60" i="3" s="1"/>
  <c r="K62" i="3"/>
  <c r="P62" i="3"/>
  <c r="F62" i="3"/>
  <c r="O62" i="3"/>
  <c r="J62" i="3"/>
  <c r="E62" i="3"/>
  <c r="AC62" i="3"/>
  <c r="AF61" i="3"/>
  <c r="AD61" i="3"/>
  <c r="AE60" i="3"/>
  <c r="AG60" i="3"/>
  <c r="AB62" i="3"/>
  <c r="N61" i="3"/>
  <c r="Z62" i="3"/>
  <c r="Y61" i="3"/>
  <c r="AA61" i="3" s="1"/>
  <c r="I61" i="3"/>
  <c r="D61" i="3"/>
  <c r="Q61" i="3"/>
  <c r="W62" i="3"/>
  <c r="U62" i="3"/>
  <c r="L62" i="3"/>
  <c r="M62" i="3"/>
  <c r="G62" i="3"/>
  <c r="H62" i="3"/>
  <c r="C62" i="3"/>
  <c r="B62" i="3"/>
  <c r="R61" i="5" l="1"/>
  <c r="T61" i="5" s="1"/>
  <c r="N62" i="5"/>
  <c r="X63" i="3"/>
  <c r="V63" i="3"/>
  <c r="AE61" i="5"/>
  <c r="I62" i="5"/>
  <c r="Q62" i="5"/>
  <c r="D62" i="5"/>
  <c r="Y62" i="5"/>
  <c r="AA62" i="5" s="1"/>
  <c r="AG62" i="5" s="1"/>
  <c r="H63" i="5"/>
  <c r="W63" i="5"/>
  <c r="X63" i="5"/>
  <c r="P63" i="5"/>
  <c r="V63" i="5"/>
  <c r="F63" i="5"/>
  <c r="E63" i="5"/>
  <c r="M63" i="5"/>
  <c r="G63" i="5"/>
  <c r="I63" i="5" s="1"/>
  <c r="K63" i="5"/>
  <c r="U63" i="5"/>
  <c r="J63" i="5"/>
  <c r="O63" i="5"/>
  <c r="L63" i="5"/>
  <c r="C63" i="5"/>
  <c r="AB63" i="5"/>
  <c r="Z63" i="5"/>
  <c r="B63" i="5"/>
  <c r="AF62" i="5"/>
  <c r="AD62" i="5"/>
  <c r="R61" i="3"/>
  <c r="T61" i="3" s="1"/>
  <c r="P63" i="3"/>
  <c r="F63" i="3"/>
  <c r="O63" i="3"/>
  <c r="K63" i="3"/>
  <c r="J63" i="3"/>
  <c r="E63" i="3"/>
  <c r="AC63" i="3"/>
  <c r="AF62" i="3"/>
  <c r="AD62" i="3"/>
  <c r="AE61" i="3"/>
  <c r="AG61" i="3"/>
  <c r="AB63" i="3"/>
  <c r="Y62" i="3"/>
  <c r="AA62" i="3" s="1"/>
  <c r="N62" i="3"/>
  <c r="Z63" i="3"/>
  <c r="W63" i="3"/>
  <c r="U63" i="3"/>
  <c r="M63" i="3"/>
  <c r="L63" i="3"/>
  <c r="H63" i="3"/>
  <c r="C63" i="3"/>
  <c r="G63" i="3"/>
  <c r="B63" i="3"/>
  <c r="I62" i="3"/>
  <c r="D62" i="3"/>
  <c r="Q62" i="3"/>
  <c r="R62" i="5" l="1"/>
  <c r="T62" i="5" s="1"/>
  <c r="Q63" i="5"/>
  <c r="D63" i="5"/>
  <c r="Y63" i="5"/>
  <c r="AA63" i="5" s="1"/>
  <c r="AE63" i="5" s="1"/>
  <c r="N63" i="5"/>
  <c r="AF63" i="5"/>
  <c r="AD63" i="5"/>
  <c r="V64" i="3"/>
  <c r="X64" i="3"/>
  <c r="AE62" i="5"/>
  <c r="W64" i="5"/>
  <c r="O64" i="5"/>
  <c r="B64" i="5"/>
  <c r="AB64" i="5"/>
  <c r="J64" i="5"/>
  <c r="Z64" i="5"/>
  <c r="H64" i="5"/>
  <c r="C64" i="5"/>
  <c r="K64" i="5"/>
  <c r="U64" i="5"/>
  <c r="M64" i="5"/>
  <c r="E64" i="5"/>
  <c r="X64" i="5"/>
  <c r="V64" i="5"/>
  <c r="L64" i="5"/>
  <c r="N64" i="5" s="1"/>
  <c r="G64" i="5"/>
  <c r="F64" i="5"/>
  <c r="P64" i="5"/>
  <c r="P64" i="3"/>
  <c r="F64" i="3"/>
  <c r="O64" i="3"/>
  <c r="K64" i="3"/>
  <c r="J64" i="3"/>
  <c r="R62" i="3"/>
  <c r="T62" i="3" s="1"/>
  <c r="E64" i="3"/>
  <c r="AC64" i="3"/>
  <c r="AF63" i="3"/>
  <c r="AD63" i="3"/>
  <c r="AE62" i="3"/>
  <c r="AG62" i="3"/>
  <c r="AB64" i="3"/>
  <c r="Y63" i="3"/>
  <c r="AA63" i="3" s="1"/>
  <c r="Z64" i="3"/>
  <c r="I63" i="3"/>
  <c r="Q63" i="3"/>
  <c r="D63" i="3"/>
  <c r="N63" i="3"/>
  <c r="W64" i="3"/>
  <c r="U64" i="3"/>
  <c r="M64" i="3"/>
  <c r="G64" i="3"/>
  <c r="L64" i="3"/>
  <c r="B64" i="3"/>
  <c r="H64" i="3"/>
  <c r="C64" i="3"/>
  <c r="I64" i="5" l="1"/>
  <c r="R63" i="5"/>
  <c r="T63" i="5" s="1"/>
  <c r="X65" i="3"/>
  <c r="V65" i="3"/>
  <c r="Z65" i="5"/>
  <c r="L65" i="5"/>
  <c r="AB65" i="5"/>
  <c r="J65" i="5"/>
  <c r="U65" i="5"/>
  <c r="E65" i="5"/>
  <c r="C65" i="5"/>
  <c r="V65" i="5"/>
  <c r="F65" i="5"/>
  <c r="P65" i="5"/>
  <c r="X65" i="5"/>
  <c r="K65" i="5"/>
  <c r="M65" i="5"/>
  <c r="H65" i="5"/>
  <c r="W65" i="5"/>
  <c r="O65" i="5"/>
  <c r="G65" i="5"/>
  <c r="B65" i="5"/>
  <c r="AD64" i="5"/>
  <c r="AF64" i="5"/>
  <c r="AG63" i="5"/>
  <c r="Y64" i="5"/>
  <c r="AA64" i="5" s="1"/>
  <c r="AE64" i="5" s="1"/>
  <c r="D64" i="5"/>
  <c r="R64" i="5" s="1"/>
  <c r="Q64" i="5"/>
  <c r="R63" i="3"/>
  <c r="T63" i="3" s="1"/>
  <c r="K65" i="3"/>
  <c r="P65" i="3"/>
  <c r="F65" i="3"/>
  <c r="O65" i="3"/>
  <c r="J65" i="3"/>
  <c r="E65" i="3"/>
  <c r="AC65" i="3"/>
  <c r="AF64" i="3"/>
  <c r="AD64" i="3"/>
  <c r="AG63" i="3"/>
  <c r="AE63" i="3"/>
  <c r="AB65" i="3"/>
  <c r="Z65" i="3"/>
  <c r="Y64" i="3"/>
  <c r="AA64" i="3" s="1"/>
  <c r="D64" i="3"/>
  <c r="Q64" i="3"/>
  <c r="W65" i="3"/>
  <c r="U65" i="3"/>
  <c r="H65" i="3"/>
  <c r="M65" i="3"/>
  <c r="L65" i="3"/>
  <c r="G65" i="3"/>
  <c r="C65" i="3"/>
  <c r="B65" i="3"/>
  <c r="N64" i="3"/>
  <c r="I64" i="3"/>
  <c r="AG64" i="5" l="1"/>
  <c r="T64" i="5"/>
  <c r="AD65" i="5"/>
  <c r="AF65" i="5"/>
  <c r="X66" i="3"/>
  <c r="V66" i="3"/>
  <c r="Y65" i="5"/>
  <c r="AA65" i="5" s="1"/>
  <c r="AE65" i="5" s="1"/>
  <c r="D65" i="5"/>
  <c r="Q65" i="5"/>
  <c r="I65" i="5"/>
  <c r="N65" i="5"/>
  <c r="L66" i="5"/>
  <c r="E66" i="5"/>
  <c r="Z66" i="5"/>
  <c r="W66" i="5"/>
  <c r="K66" i="5"/>
  <c r="J66" i="5"/>
  <c r="H66" i="5"/>
  <c r="G66" i="5"/>
  <c r="P66" i="5"/>
  <c r="F66" i="5"/>
  <c r="C66" i="5"/>
  <c r="B66" i="5"/>
  <c r="U66" i="5"/>
  <c r="M66" i="5"/>
  <c r="X66" i="5"/>
  <c r="AB66" i="5"/>
  <c r="O66" i="5"/>
  <c r="V66" i="5"/>
  <c r="R64" i="3"/>
  <c r="T64" i="3" s="1"/>
  <c r="K66" i="3"/>
  <c r="P66" i="3"/>
  <c r="F66" i="3"/>
  <c r="O66" i="3"/>
  <c r="J66" i="3"/>
  <c r="E66" i="3"/>
  <c r="AC66" i="3"/>
  <c r="AF65" i="3"/>
  <c r="AD65" i="3"/>
  <c r="AG64" i="3"/>
  <c r="AE64" i="3"/>
  <c r="AB66" i="3"/>
  <c r="Y65" i="3"/>
  <c r="AA65" i="3" s="1"/>
  <c r="Z66" i="3"/>
  <c r="D65" i="3"/>
  <c r="Q65" i="3"/>
  <c r="W66" i="3"/>
  <c r="U66" i="3"/>
  <c r="L66" i="3"/>
  <c r="M66" i="3"/>
  <c r="G66" i="3"/>
  <c r="C66" i="3"/>
  <c r="H66" i="3"/>
  <c r="B66" i="3"/>
  <c r="I65" i="3"/>
  <c r="N65" i="3"/>
  <c r="AG65" i="5" l="1"/>
  <c r="N66" i="5"/>
  <c r="R65" i="5"/>
  <c r="T65" i="5" s="1"/>
  <c r="X67" i="3"/>
  <c r="V67" i="3"/>
  <c r="AD66" i="5"/>
  <c r="AF66" i="5"/>
  <c r="Y66" i="5"/>
  <c r="AA66" i="5" s="1"/>
  <c r="AG66" i="5" s="1"/>
  <c r="D66" i="5"/>
  <c r="Q66" i="5"/>
  <c r="I66" i="5"/>
  <c r="X67" i="5"/>
  <c r="V67" i="5"/>
  <c r="U67" i="5"/>
  <c r="J67" i="5"/>
  <c r="H67" i="5"/>
  <c r="W67" i="5"/>
  <c r="E67" i="5"/>
  <c r="Z67" i="5"/>
  <c r="M67" i="5"/>
  <c r="AB67" i="5"/>
  <c r="O67" i="5"/>
  <c r="G67" i="5"/>
  <c r="P67" i="5"/>
  <c r="C67" i="5"/>
  <c r="B67" i="5"/>
  <c r="F67" i="5"/>
  <c r="L67" i="5"/>
  <c r="N67" i="5" s="1"/>
  <c r="K67" i="5"/>
  <c r="R65" i="3"/>
  <c r="T65" i="3" s="1"/>
  <c r="P67" i="3"/>
  <c r="F67" i="3"/>
  <c r="O67" i="3"/>
  <c r="K67" i="3"/>
  <c r="J67" i="3"/>
  <c r="E67" i="3"/>
  <c r="AC67" i="3"/>
  <c r="AF66" i="3"/>
  <c r="AD66" i="3"/>
  <c r="AE65" i="3"/>
  <c r="AG65" i="3"/>
  <c r="AB67" i="3"/>
  <c r="Z67" i="3"/>
  <c r="Y66" i="3"/>
  <c r="AA66" i="3" s="1"/>
  <c r="N66" i="3"/>
  <c r="D66" i="3"/>
  <c r="Q66" i="3"/>
  <c r="W67" i="3"/>
  <c r="U67" i="3"/>
  <c r="M67" i="3"/>
  <c r="L67" i="3"/>
  <c r="H67" i="3"/>
  <c r="G67" i="3"/>
  <c r="C67" i="3"/>
  <c r="B67" i="3"/>
  <c r="I66" i="3"/>
  <c r="I67" i="5" l="1"/>
  <c r="V68" i="3"/>
  <c r="X68" i="3"/>
  <c r="AE66" i="5"/>
  <c r="D67" i="5"/>
  <c r="R67" i="5" s="1"/>
  <c r="Y67" i="5"/>
  <c r="AA67" i="5" s="1"/>
  <c r="AE67" i="5" s="1"/>
  <c r="Q67" i="5"/>
  <c r="AD67" i="5"/>
  <c r="AF67" i="5"/>
  <c r="R66" i="5"/>
  <c r="T66" i="5" s="1"/>
  <c r="W68" i="5"/>
  <c r="C68" i="5"/>
  <c r="O68" i="5"/>
  <c r="B68" i="5"/>
  <c r="AB68" i="5"/>
  <c r="J68" i="5"/>
  <c r="K68" i="5"/>
  <c r="Z68" i="5"/>
  <c r="H68" i="5"/>
  <c r="E68" i="5"/>
  <c r="G68" i="5"/>
  <c r="X68" i="5"/>
  <c r="U68" i="5"/>
  <c r="F68" i="5"/>
  <c r="V68" i="5"/>
  <c r="L68" i="5"/>
  <c r="M68" i="5"/>
  <c r="P68" i="5"/>
  <c r="P68" i="3"/>
  <c r="F68" i="3"/>
  <c r="O68" i="3"/>
  <c r="K68" i="3"/>
  <c r="J68" i="3"/>
  <c r="R66" i="3"/>
  <c r="T66" i="3" s="1"/>
  <c r="E68" i="3"/>
  <c r="AC68" i="3"/>
  <c r="AF67" i="3"/>
  <c r="AD67" i="3"/>
  <c r="AE66" i="3"/>
  <c r="AG66" i="3"/>
  <c r="AB68" i="3"/>
  <c r="I67" i="3"/>
  <c r="Y67" i="3"/>
  <c r="AA67" i="3" s="1"/>
  <c r="Z68" i="3"/>
  <c r="Q67" i="3"/>
  <c r="D67" i="3"/>
  <c r="N67" i="3"/>
  <c r="W68" i="3"/>
  <c r="U68" i="3"/>
  <c r="M68" i="3"/>
  <c r="G68" i="3"/>
  <c r="L68" i="3"/>
  <c r="B68" i="3"/>
  <c r="C68" i="3"/>
  <c r="H68" i="3"/>
  <c r="T67" i="5" l="1"/>
  <c r="I68" i="5"/>
  <c r="AG67" i="5"/>
  <c r="X69" i="3"/>
  <c r="V69" i="3"/>
  <c r="AD68" i="5"/>
  <c r="AF68" i="5"/>
  <c r="N68" i="5"/>
  <c r="D68" i="5"/>
  <c r="Y68" i="5"/>
  <c r="AA68" i="5" s="1"/>
  <c r="AG68" i="5" s="1"/>
  <c r="Q68" i="5"/>
  <c r="Z69" i="5"/>
  <c r="C69" i="5"/>
  <c r="L69" i="5"/>
  <c r="AB69" i="5"/>
  <c r="J69" i="5"/>
  <c r="E69" i="5"/>
  <c r="V69" i="5"/>
  <c r="U69" i="5"/>
  <c r="K69" i="5"/>
  <c r="P69" i="5"/>
  <c r="F69" i="5"/>
  <c r="X69" i="5"/>
  <c r="M69" i="5"/>
  <c r="O69" i="5"/>
  <c r="B69" i="5"/>
  <c r="G69" i="5"/>
  <c r="H69" i="5"/>
  <c r="W69" i="5"/>
  <c r="R67" i="3"/>
  <c r="T67" i="3" s="1"/>
  <c r="K69" i="3"/>
  <c r="P69" i="3"/>
  <c r="F69" i="3"/>
  <c r="O69" i="3"/>
  <c r="J69" i="3"/>
  <c r="E69" i="3"/>
  <c r="AC69" i="3"/>
  <c r="AD68" i="3"/>
  <c r="AF68" i="3"/>
  <c r="AE67" i="3"/>
  <c r="AG67" i="3"/>
  <c r="AB69" i="3"/>
  <c r="Y68" i="3"/>
  <c r="AA68" i="3" s="1"/>
  <c r="N68" i="3"/>
  <c r="Z69" i="3"/>
  <c r="I68" i="3"/>
  <c r="W69" i="3"/>
  <c r="U69" i="3"/>
  <c r="H69" i="3"/>
  <c r="M69" i="3"/>
  <c r="L69" i="3"/>
  <c r="C69" i="3"/>
  <c r="B69" i="3"/>
  <c r="G69" i="3"/>
  <c r="D68" i="3"/>
  <c r="Q68" i="3"/>
  <c r="I69" i="5" l="1"/>
  <c r="AD69" i="5"/>
  <c r="AF69" i="5"/>
  <c r="AE68" i="5"/>
  <c r="AB70" i="5"/>
  <c r="E70" i="5"/>
  <c r="U70" i="5"/>
  <c r="L70" i="5"/>
  <c r="G70" i="5"/>
  <c r="O70" i="5"/>
  <c r="W70" i="5"/>
  <c r="B70" i="5"/>
  <c r="J70" i="5"/>
  <c r="X70" i="5"/>
  <c r="F70" i="5"/>
  <c r="H70" i="5"/>
  <c r="M70" i="5"/>
  <c r="Z70" i="5"/>
  <c r="K70" i="5"/>
  <c r="V70" i="5"/>
  <c r="P70" i="5"/>
  <c r="C70" i="5"/>
  <c r="X70" i="3"/>
  <c r="V70" i="3"/>
  <c r="Q69" i="5"/>
  <c r="D69" i="5"/>
  <c r="Y69" i="5"/>
  <c r="AA69" i="5" s="1"/>
  <c r="AG69" i="5" s="1"/>
  <c r="N69" i="5"/>
  <c r="R68" i="5"/>
  <c r="T68" i="5" s="1"/>
  <c r="R68" i="3"/>
  <c r="T68" i="3" s="1"/>
  <c r="K70" i="3"/>
  <c r="P70" i="3"/>
  <c r="F70" i="3"/>
  <c r="O70" i="3"/>
  <c r="J70" i="3"/>
  <c r="E70" i="3"/>
  <c r="AC70" i="3"/>
  <c r="AF69" i="3"/>
  <c r="AD69" i="3"/>
  <c r="AG68" i="3"/>
  <c r="AE68" i="3"/>
  <c r="AB70" i="3"/>
  <c r="Y69" i="3"/>
  <c r="AA69" i="3" s="1"/>
  <c r="I69" i="3"/>
  <c r="Z70" i="3"/>
  <c r="N69" i="3"/>
  <c r="W70" i="3"/>
  <c r="U70" i="3"/>
  <c r="L70" i="3"/>
  <c r="M70" i="3"/>
  <c r="G70" i="3"/>
  <c r="H70" i="3"/>
  <c r="C70" i="3"/>
  <c r="B70" i="3"/>
  <c r="D69" i="3"/>
  <c r="Q69" i="3"/>
  <c r="R69" i="5" l="1"/>
  <c r="T69" i="5" s="1"/>
  <c r="I70" i="5"/>
  <c r="AE69" i="5"/>
  <c r="M71" i="5"/>
  <c r="P71" i="5"/>
  <c r="X71" i="5"/>
  <c r="F71" i="5"/>
  <c r="G71" i="5"/>
  <c r="V71" i="5"/>
  <c r="U71" i="5"/>
  <c r="J71" i="5"/>
  <c r="H71" i="5"/>
  <c r="E71" i="5"/>
  <c r="Z71" i="5"/>
  <c r="W71" i="5"/>
  <c r="AB71" i="5"/>
  <c r="O71" i="5"/>
  <c r="L71" i="5"/>
  <c r="C71" i="5"/>
  <c r="B71" i="5"/>
  <c r="K71" i="5"/>
  <c r="AD70" i="5"/>
  <c r="AF70" i="5"/>
  <c r="X71" i="3"/>
  <c r="V71" i="3"/>
  <c r="D70" i="5"/>
  <c r="Y70" i="5"/>
  <c r="AA70" i="5" s="1"/>
  <c r="AG70" i="5" s="1"/>
  <c r="Q70" i="5"/>
  <c r="N70" i="5"/>
  <c r="R69" i="3"/>
  <c r="P71" i="3"/>
  <c r="F71" i="3"/>
  <c r="O71" i="3"/>
  <c r="K71" i="3"/>
  <c r="J71" i="3"/>
  <c r="E71" i="3"/>
  <c r="AC71" i="3"/>
  <c r="AF70" i="3"/>
  <c r="AD70" i="3"/>
  <c r="AE69" i="3"/>
  <c r="AG69" i="3"/>
  <c r="AB71" i="3"/>
  <c r="Y70" i="3"/>
  <c r="AA70" i="3" s="1"/>
  <c r="Z71" i="3"/>
  <c r="N70" i="3"/>
  <c r="T69" i="3"/>
  <c r="I70" i="3"/>
  <c r="D70" i="3"/>
  <c r="Q70" i="3"/>
  <c r="W71" i="3"/>
  <c r="U71" i="3"/>
  <c r="M71" i="3"/>
  <c r="L71" i="3"/>
  <c r="H71" i="3"/>
  <c r="C71" i="3"/>
  <c r="G71" i="3"/>
  <c r="B71" i="3"/>
  <c r="N71" i="5" l="1"/>
  <c r="W72" i="5"/>
  <c r="H72" i="5"/>
  <c r="AB72" i="5"/>
  <c r="O72" i="5"/>
  <c r="E72" i="5"/>
  <c r="Z72" i="5"/>
  <c r="L72" i="5"/>
  <c r="C72" i="5"/>
  <c r="J72" i="5"/>
  <c r="B72" i="5"/>
  <c r="U72" i="5"/>
  <c r="M72" i="5"/>
  <c r="P72" i="5"/>
  <c r="K72" i="5"/>
  <c r="V72" i="5"/>
  <c r="G72" i="5"/>
  <c r="X72" i="5"/>
  <c r="F72" i="5"/>
  <c r="R70" i="5"/>
  <c r="T70" i="5" s="1"/>
  <c r="AE70" i="5"/>
  <c r="X72" i="3"/>
  <c r="V72" i="3"/>
  <c r="D71" i="5"/>
  <c r="Q71" i="5"/>
  <c r="Y71" i="5"/>
  <c r="AA71" i="5" s="1"/>
  <c r="AE71" i="5" s="1"/>
  <c r="AF71" i="5"/>
  <c r="AD71" i="5"/>
  <c r="I71" i="5"/>
  <c r="R70" i="3"/>
  <c r="T70" i="3" s="1"/>
  <c r="P72" i="3"/>
  <c r="F72" i="3"/>
  <c r="O72" i="3"/>
  <c r="K72" i="3"/>
  <c r="J72" i="3"/>
  <c r="E72" i="3"/>
  <c r="AC72" i="3"/>
  <c r="AF71" i="3"/>
  <c r="AD71" i="3"/>
  <c r="AE70" i="3"/>
  <c r="AG70" i="3"/>
  <c r="Y71" i="3"/>
  <c r="AA71" i="3" s="1"/>
  <c r="AB72" i="3"/>
  <c r="Z72" i="3"/>
  <c r="I71" i="3"/>
  <c r="W72" i="3"/>
  <c r="U72" i="3"/>
  <c r="M72" i="3"/>
  <c r="G72" i="3"/>
  <c r="L72" i="3"/>
  <c r="B72" i="3"/>
  <c r="H72" i="3"/>
  <c r="C72" i="3"/>
  <c r="Q71" i="3"/>
  <c r="D71" i="3"/>
  <c r="N71" i="3"/>
  <c r="R71" i="5" l="1"/>
  <c r="T71" i="5" s="1"/>
  <c r="I72" i="5"/>
  <c r="AG71" i="5"/>
  <c r="N72" i="5"/>
  <c r="AF72" i="5"/>
  <c r="AD72" i="5"/>
  <c r="Z73" i="5"/>
  <c r="L73" i="5"/>
  <c r="AB73" i="5"/>
  <c r="J73" i="5"/>
  <c r="U73" i="5"/>
  <c r="E73" i="5"/>
  <c r="P73" i="5"/>
  <c r="C73" i="5"/>
  <c r="X73" i="5"/>
  <c r="F73" i="5"/>
  <c r="V73" i="5"/>
  <c r="W73" i="5"/>
  <c r="G73" i="5"/>
  <c r="H73" i="5"/>
  <c r="M73" i="5"/>
  <c r="O73" i="5"/>
  <c r="B73" i="5"/>
  <c r="K73" i="5"/>
  <c r="Y72" i="5"/>
  <c r="AA72" i="5" s="1"/>
  <c r="AG72" i="5" s="1"/>
  <c r="Q72" i="5"/>
  <c r="D72" i="5"/>
  <c r="X73" i="3"/>
  <c r="V73" i="3"/>
  <c r="R71" i="3"/>
  <c r="T71" i="3" s="1"/>
  <c r="K73" i="3"/>
  <c r="P73" i="3"/>
  <c r="F73" i="3"/>
  <c r="O73" i="3"/>
  <c r="J73" i="3"/>
  <c r="E73" i="3"/>
  <c r="AC73" i="3"/>
  <c r="AF72" i="3"/>
  <c r="AD72" i="3"/>
  <c r="AE71" i="3"/>
  <c r="AG71" i="3"/>
  <c r="AB73" i="3"/>
  <c r="Z73" i="3"/>
  <c r="Y72" i="3"/>
  <c r="AA72" i="3" s="1"/>
  <c r="N72" i="3"/>
  <c r="I72" i="3"/>
  <c r="D72" i="3"/>
  <c r="Q72" i="3"/>
  <c r="W73" i="3"/>
  <c r="U73" i="3"/>
  <c r="H73" i="3"/>
  <c r="M73" i="3"/>
  <c r="L73" i="3"/>
  <c r="G73" i="3"/>
  <c r="C73" i="3"/>
  <c r="B73" i="3"/>
  <c r="R72" i="3" l="1"/>
  <c r="N73" i="5"/>
  <c r="R72" i="5"/>
  <c r="T72" i="5" s="1"/>
  <c r="AE72" i="5"/>
  <c r="Q73" i="5"/>
  <c r="D73" i="5"/>
  <c r="Y73" i="5"/>
  <c r="AA73" i="5" s="1"/>
  <c r="AG73" i="5" s="1"/>
  <c r="I73" i="5"/>
  <c r="X74" i="3"/>
  <c r="V74" i="3"/>
  <c r="AB74" i="5"/>
  <c r="U74" i="5"/>
  <c r="L74" i="5"/>
  <c r="K74" i="5"/>
  <c r="E74" i="5"/>
  <c r="M74" i="5"/>
  <c r="Z74" i="5"/>
  <c r="C74" i="5"/>
  <c r="P74" i="5"/>
  <c r="H74" i="5"/>
  <c r="G74" i="5"/>
  <c r="O74" i="5"/>
  <c r="W74" i="5"/>
  <c r="B74" i="5"/>
  <c r="J74" i="5"/>
  <c r="X74" i="5"/>
  <c r="V74" i="5"/>
  <c r="F74" i="5"/>
  <c r="AF73" i="5"/>
  <c r="AD73" i="5"/>
  <c r="K74" i="3"/>
  <c r="P74" i="3"/>
  <c r="F74" i="3"/>
  <c r="O74" i="3"/>
  <c r="J74" i="3"/>
  <c r="E74" i="3"/>
  <c r="AC74" i="3"/>
  <c r="AF73" i="3"/>
  <c r="AD73" i="3"/>
  <c r="AG72" i="3"/>
  <c r="AE72" i="3"/>
  <c r="AB74" i="3"/>
  <c r="Y73" i="3"/>
  <c r="AA73" i="3" s="1"/>
  <c r="Z74" i="3"/>
  <c r="I73" i="3"/>
  <c r="N73" i="3"/>
  <c r="T72" i="3"/>
  <c r="D73" i="3"/>
  <c r="Q73" i="3"/>
  <c r="W74" i="3"/>
  <c r="U74" i="3"/>
  <c r="L74" i="3"/>
  <c r="M74" i="3"/>
  <c r="G74" i="3"/>
  <c r="C74" i="3"/>
  <c r="H74" i="3"/>
  <c r="B74" i="3"/>
  <c r="AC78" i="5" l="1"/>
  <c r="AC79" i="5" s="1"/>
  <c r="AC80" i="5" s="1"/>
  <c r="AC81" i="5" s="1"/>
  <c r="AC82" i="5" s="1"/>
  <c r="AC83" i="5" s="1"/>
  <c r="AC84" i="5" s="1"/>
  <c r="AC85" i="5" s="1"/>
  <c r="AC86" i="5" s="1"/>
  <c r="AC87" i="5" s="1"/>
  <c r="AC88" i="5" s="1"/>
  <c r="AC89" i="5" s="1"/>
  <c r="AC90" i="5" s="1"/>
  <c r="AC91" i="5" s="1"/>
  <c r="AC92" i="5" s="1"/>
  <c r="AC93" i="5" s="1"/>
  <c r="AC94" i="5" s="1"/>
  <c r="AC95" i="5" s="1"/>
  <c r="AC96" i="5" s="1"/>
  <c r="AC97" i="5" s="1"/>
  <c r="AC98" i="5" s="1"/>
  <c r="AC99" i="5" s="1"/>
  <c r="AC100" i="5" s="1"/>
  <c r="AC101" i="5" s="1"/>
  <c r="AC102" i="5" s="1"/>
  <c r="AC103" i="5" s="1"/>
  <c r="AC104" i="5" s="1"/>
  <c r="AC105" i="5" s="1"/>
  <c r="AC106" i="5" s="1"/>
  <c r="AC107" i="5" s="1"/>
  <c r="AC108" i="5" s="1"/>
  <c r="AC109" i="5" s="1"/>
  <c r="AC110" i="5" s="1"/>
  <c r="AC111" i="5" s="1"/>
  <c r="AC112" i="5" s="1"/>
  <c r="AC113" i="5" s="1"/>
  <c r="AC114" i="5" s="1"/>
  <c r="AC115" i="5" s="1"/>
  <c r="AC116" i="5" s="1"/>
  <c r="AC117" i="5" s="1"/>
  <c r="AC118" i="5" s="1"/>
  <c r="AC119" i="5" s="1"/>
  <c r="AC120" i="5" s="1"/>
  <c r="AC121" i="5" s="1"/>
  <c r="AC122" i="5" s="1"/>
  <c r="AC123" i="5" s="1"/>
  <c r="AC124" i="5" s="1"/>
  <c r="AC125" i="5" s="1"/>
  <c r="AC126" i="5" s="1"/>
  <c r="AC127" i="5" s="1"/>
  <c r="AC128" i="5" s="1"/>
  <c r="AC129" i="5" s="1"/>
  <c r="AC130" i="5" s="1"/>
  <c r="AC131" i="5" s="1"/>
  <c r="AC132" i="5" s="1"/>
  <c r="AC133" i="5" s="1"/>
  <c r="AC134" i="5" s="1"/>
  <c r="AC135" i="5" s="1"/>
  <c r="AC136" i="5" s="1"/>
  <c r="AC137" i="5" s="1"/>
  <c r="AC138" i="5" s="1"/>
  <c r="AC139" i="5" s="1"/>
  <c r="AC140" i="5" s="1"/>
  <c r="AC141" i="5" s="1"/>
  <c r="AC142" i="5" s="1"/>
  <c r="AC143" i="5" s="1"/>
  <c r="AC144" i="5" s="1"/>
  <c r="AC145" i="5" s="1"/>
  <c r="AC146" i="5" s="1"/>
  <c r="AC147" i="5" s="1"/>
  <c r="AC148" i="5" s="1"/>
  <c r="AC149" i="5" s="1"/>
  <c r="I74" i="5"/>
  <c r="N74" i="5"/>
  <c r="AE73" i="5"/>
  <c r="X75" i="3"/>
  <c r="F36" i="2" s="1"/>
  <c r="V75" i="3"/>
  <c r="F33" i="2" s="1"/>
  <c r="R73" i="5"/>
  <c r="T73" i="5" s="1"/>
  <c r="AD74" i="5"/>
  <c r="AF74" i="5"/>
  <c r="Y74" i="5"/>
  <c r="AA74" i="5" s="1"/>
  <c r="AG74" i="5" s="1"/>
  <c r="Q74" i="5"/>
  <c r="D74" i="5"/>
  <c r="X75" i="5"/>
  <c r="P75" i="5"/>
  <c r="V75" i="5"/>
  <c r="F75" i="5"/>
  <c r="E75" i="5"/>
  <c r="Z75" i="5"/>
  <c r="W75" i="5"/>
  <c r="U75" i="5"/>
  <c r="J75" i="5"/>
  <c r="H75" i="5"/>
  <c r="L75" i="5"/>
  <c r="C75" i="5"/>
  <c r="B75" i="5"/>
  <c r="G75" i="5"/>
  <c r="M75" i="5"/>
  <c r="O75" i="5"/>
  <c r="AB75" i="5"/>
  <c r="K75" i="5"/>
  <c r="R73" i="3"/>
  <c r="T73" i="3" s="1"/>
  <c r="E75" i="3"/>
  <c r="P75" i="3"/>
  <c r="F75" i="3"/>
  <c r="O75" i="3"/>
  <c r="K75" i="3"/>
  <c r="J75" i="3"/>
  <c r="AC75" i="3"/>
  <c r="AC76" i="3" s="1"/>
  <c r="AF74" i="3"/>
  <c r="AD74" i="3"/>
  <c r="AG73" i="3"/>
  <c r="AE73" i="3"/>
  <c r="AB75" i="3"/>
  <c r="F26" i="2" s="1"/>
  <c r="Y74" i="3"/>
  <c r="AA74" i="3" s="1"/>
  <c r="Z75" i="3"/>
  <c r="D74" i="3"/>
  <c r="Q74" i="3"/>
  <c r="W75" i="3"/>
  <c r="U75" i="3"/>
  <c r="M75" i="3"/>
  <c r="L75" i="3"/>
  <c r="F27" i="2" s="1"/>
  <c r="H75" i="3"/>
  <c r="G75" i="3"/>
  <c r="C75" i="3"/>
  <c r="B75" i="3"/>
  <c r="N74" i="3"/>
  <c r="I74" i="3"/>
  <c r="AC77" i="5" l="1"/>
  <c r="R74" i="5"/>
  <c r="T74" i="5" s="1"/>
  <c r="D2" i="7"/>
  <c r="AE74" i="5"/>
  <c r="AD75" i="5"/>
  <c r="AF75" i="5"/>
  <c r="D75" i="5"/>
  <c r="Y75" i="5"/>
  <c r="AA75" i="5" s="1"/>
  <c r="Q75" i="5"/>
  <c r="N75" i="5"/>
  <c r="G27" i="2"/>
  <c r="I75" i="5"/>
  <c r="R74" i="3"/>
  <c r="T74" i="3" s="1"/>
  <c r="AC78" i="3"/>
  <c r="AC77" i="3"/>
  <c r="AF75" i="3"/>
  <c r="AD75" i="3"/>
  <c r="AG74" i="3"/>
  <c r="AE74" i="3"/>
  <c r="Y75" i="3"/>
  <c r="AA75" i="3" s="1"/>
  <c r="F30" i="2" s="1"/>
  <c r="F32" i="2" s="1"/>
  <c r="B4" i="5" s="1"/>
  <c r="N75" i="3"/>
  <c r="Q75" i="3"/>
  <c r="D75" i="3"/>
  <c r="I75" i="3"/>
  <c r="D4" i="5" l="1"/>
  <c r="Q4" i="5"/>
  <c r="B5" i="5"/>
  <c r="AB4" i="5"/>
  <c r="F4" i="5"/>
  <c r="Y4" i="5"/>
  <c r="AA4" i="5" s="1"/>
  <c r="R75" i="5"/>
  <c r="T75" i="5" s="1"/>
  <c r="AG75" i="5"/>
  <c r="AE75" i="5"/>
  <c r="R75" i="3"/>
  <c r="T75" i="3" s="1"/>
  <c r="AC79" i="3"/>
  <c r="AC80" i="3" s="1"/>
  <c r="AC81" i="3" s="1"/>
  <c r="AC82" i="3" s="1"/>
  <c r="AC83" i="3" s="1"/>
  <c r="AC84" i="3" s="1"/>
  <c r="AC85" i="3" s="1"/>
  <c r="AC86" i="3" s="1"/>
  <c r="AC87" i="3" s="1"/>
  <c r="AC88" i="3" s="1"/>
  <c r="AC89" i="3" s="1"/>
  <c r="AC90" i="3" s="1"/>
  <c r="AC91" i="3" s="1"/>
  <c r="AC92" i="3" s="1"/>
  <c r="AC93" i="3" s="1"/>
  <c r="AC94" i="3" s="1"/>
  <c r="AC95" i="3" s="1"/>
  <c r="AC96" i="3" s="1"/>
  <c r="AC97" i="3" s="1"/>
  <c r="AC98" i="3" s="1"/>
  <c r="AC99" i="3" s="1"/>
  <c r="AC100" i="3" s="1"/>
  <c r="AC101" i="3" s="1"/>
  <c r="AC102" i="3" s="1"/>
  <c r="AC103" i="3" s="1"/>
  <c r="AC104" i="3" s="1"/>
  <c r="AC105" i="3" s="1"/>
  <c r="AC106" i="3" s="1"/>
  <c r="AC107" i="3" s="1"/>
  <c r="AC108" i="3" s="1"/>
  <c r="AC109" i="3" s="1"/>
  <c r="AC110" i="3" s="1"/>
  <c r="AC111" i="3" s="1"/>
  <c r="AC112" i="3" s="1"/>
  <c r="AC113" i="3" s="1"/>
  <c r="AC114" i="3" s="1"/>
  <c r="AC115" i="3" s="1"/>
  <c r="AC116" i="3" s="1"/>
  <c r="AC117" i="3" s="1"/>
  <c r="AC118" i="3" s="1"/>
  <c r="AC119" i="3" s="1"/>
  <c r="AC120" i="3" s="1"/>
  <c r="AC121" i="3" s="1"/>
  <c r="AC122" i="3" s="1"/>
  <c r="AC123" i="3" s="1"/>
  <c r="AC124" i="3" s="1"/>
  <c r="AC125" i="3" s="1"/>
  <c r="AC126" i="3" s="1"/>
  <c r="AC127" i="3" s="1"/>
  <c r="AC128" i="3" s="1"/>
  <c r="AC129" i="3" s="1"/>
  <c r="AC130" i="3" s="1"/>
  <c r="AC131" i="3" s="1"/>
  <c r="AC132" i="3" s="1"/>
  <c r="AC133" i="3" s="1"/>
  <c r="AC134" i="3" s="1"/>
  <c r="AC135" i="3" s="1"/>
  <c r="AC136" i="3" s="1"/>
  <c r="AC137" i="3" s="1"/>
  <c r="AC138" i="3" s="1"/>
  <c r="AC139" i="3" s="1"/>
  <c r="AC140" i="3" s="1"/>
  <c r="AC141" i="3" s="1"/>
  <c r="AC142" i="3" s="1"/>
  <c r="AC143" i="3" s="1"/>
  <c r="AC144" i="3" s="1"/>
  <c r="AC145" i="3" s="1"/>
  <c r="AC146" i="3" s="1"/>
  <c r="AC147" i="3" s="1"/>
  <c r="AC148" i="3" s="1"/>
  <c r="AC149" i="3" s="1"/>
  <c r="AD76" i="3"/>
  <c r="AE76" i="3" s="1"/>
  <c r="D3" i="7"/>
  <c r="AF76" i="3"/>
  <c r="F37" i="2" s="1"/>
  <c r="D5" i="7"/>
  <c r="AE75" i="3"/>
  <c r="AG75" i="3"/>
  <c r="F28" i="2"/>
  <c r="R4" i="5" l="1"/>
  <c r="T4" i="5" s="1"/>
  <c r="AD4" i="5"/>
  <c r="AE4" i="5"/>
  <c r="AF4" i="5"/>
  <c r="AG4" i="5"/>
  <c r="F5" i="5"/>
  <c r="AB5" i="5"/>
  <c r="Y5" i="5"/>
  <c r="AA5" i="5" s="1"/>
  <c r="D5" i="5"/>
  <c r="Q5" i="5"/>
  <c r="B6" i="5"/>
  <c r="F34" i="2"/>
  <c r="AD77" i="3"/>
  <c r="AE77" i="3" s="1"/>
  <c r="D6" i="7"/>
  <c r="D29" i="7"/>
  <c r="D30" i="7" s="1"/>
  <c r="D31" i="7" s="1"/>
  <c r="D32" i="7" s="1"/>
  <c r="D33" i="7"/>
  <c r="D34" i="7" s="1"/>
  <c r="D35" i="7" s="1"/>
  <c r="D36" i="7" s="1"/>
  <c r="D37" i="7" s="1"/>
  <c r="AG76" i="3"/>
  <c r="F38" i="2" s="1"/>
  <c r="AF77" i="3"/>
  <c r="AG77" i="3" s="1"/>
  <c r="D17" i="7"/>
  <c r="D4" i="7"/>
  <c r="F35" i="2"/>
  <c r="F31" i="2"/>
  <c r="R5" i="5" l="1"/>
  <c r="T5" i="5" s="1"/>
  <c r="F6" i="5"/>
  <c r="B7" i="5"/>
  <c r="AB6" i="5"/>
  <c r="D6" i="5"/>
  <c r="Q6" i="5"/>
  <c r="Y6" i="5"/>
  <c r="AA6" i="5" s="1"/>
  <c r="AG5" i="5"/>
  <c r="AD5" i="5"/>
  <c r="AF5" i="5"/>
  <c r="AE5" i="5"/>
  <c r="V4" i="5"/>
  <c r="V5" i="5" s="1"/>
  <c r="X4" i="5"/>
  <c r="X5" i="5" s="1"/>
  <c r="AF81" i="3"/>
  <c r="AG81" i="3" s="1"/>
  <c r="F52" i="2"/>
  <c r="AF78" i="3"/>
  <c r="AG78" i="3" s="1"/>
  <c r="D38" i="7"/>
  <c r="F54" i="2" s="1"/>
  <c r="F53" i="2"/>
  <c r="AF79" i="3"/>
  <c r="AF80" i="3"/>
  <c r="AG80" i="3" s="1"/>
  <c r="AF82" i="3"/>
  <c r="AG82" i="3" s="1"/>
  <c r="D21" i="7"/>
  <c r="D22" i="7" s="1"/>
  <c r="D18" i="7"/>
  <c r="D19" i="7" s="1"/>
  <c r="D20" i="7" s="1"/>
  <c r="R6" i="5" l="1"/>
  <c r="T6" i="5" s="1"/>
  <c r="AD6" i="5"/>
  <c r="AG6" i="5"/>
  <c r="AE6" i="5"/>
  <c r="AF6" i="5"/>
  <c r="AB7" i="5"/>
  <c r="Q7" i="5"/>
  <c r="B8" i="5"/>
  <c r="Y7" i="5"/>
  <c r="AA7" i="5" s="1"/>
  <c r="D7" i="5"/>
  <c r="F7" i="5"/>
  <c r="V6" i="5"/>
  <c r="X6" i="5"/>
  <c r="F47" i="2"/>
  <c r="AG79" i="3"/>
  <c r="AF83" i="3"/>
  <c r="AG83" i="3" s="1"/>
  <c r="D23" i="7"/>
  <c r="D24" i="7" s="1"/>
  <c r="D25" i="7" s="1"/>
  <c r="AB8" i="5" l="1"/>
  <c r="F8" i="5"/>
  <c r="Y8" i="5"/>
  <c r="AA8" i="5" s="1"/>
  <c r="D8" i="5"/>
  <c r="R8" i="5" s="1"/>
  <c r="T8" i="5" s="1"/>
  <c r="B9" i="5"/>
  <c r="Q8" i="5"/>
  <c r="R7" i="5"/>
  <c r="T7" i="5" s="1"/>
  <c r="AF7" i="5"/>
  <c r="AD7" i="5"/>
  <c r="AG7" i="5"/>
  <c r="AE7" i="5"/>
  <c r="F48" i="2"/>
  <c r="AD85" i="3"/>
  <c r="AF84" i="3"/>
  <c r="AD79" i="3"/>
  <c r="AD80" i="3"/>
  <c r="AE80" i="3" s="1"/>
  <c r="AD81" i="3"/>
  <c r="AE81" i="3" s="1"/>
  <c r="AD82" i="3"/>
  <c r="AE82" i="3" s="1"/>
  <c r="AD83" i="3"/>
  <c r="AE83" i="3" s="1"/>
  <c r="D26" i="7"/>
  <c r="F49" i="2" s="1"/>
  <c r="AD78" i="3"/>
  <c r="AE78" i="3" s="1"/>
  <c r="AD84" i="3"/>
  <c r="AE84" i="3" s="1"/>
  <c r="X7" i="5" l="1"/>
  <c r="X8" i="5" s="1"/>
  <c r="V7" i="5"/>
  <c r="V8" i="5" s="1"/>
  <c r="D9" i="5"/>
  <c r="AB9" i="5"/>
  <c r="F9" i="5"/>
  <c r="Y9" i="5"/>
  <c r="AA9" i="5" s="1"/>
  <c r="B10" i="5"/>
  <c r="Q9" i="5"/>
  <c r="AF8" i="5"/>
  <c r="AD8" i="5"/>
  <c r="AG8" i="5"/>
  <c r="AE8" i="5"/>
  <c r="AG84" i="3"/>
  <c r="AE79" i="3"/>
  <c r="AD86" i="3"/>
  <c r="AF85" i="3"/>
  <c r="AG85" i="3" s="1"/>
  <c r="AE85" i="3"/>
  <c r="AF9" i="5" l="1"/>
  <c r="AE9" i="5"/>
  <c r="AG9" i="5"/>
  <c r="AD9" i="5"/>
  <c r="Q10" i="5"/>
  <c r="Y10" i="5"/>
  <c r="AA10" i="5" s="1"/>
  <c r="B11" i="5"/>
  <c r="AB10" i="5"/>
  <c r="D10" i="5"/>
  <c r="F10" i="5"/>
  <c r="R9" i="5"/>
  <c r="T9" i="5" s="1"/>
  <c r="AF86" i="3"/>
  <c r="AE86" i="3"/>
  <c r="Y11" i="5" l="1"/>
  <c r="AA11" i="5" s="1"/>
  <c r="F11" i="5"/>
  <c r="Q11" i="5"/>
  <c r="D11" i="5"/>
  <c r="R11" i="5" s="1"/>
  <c r="B12" i="5"/>
  <c r="AB11" i="5"/>
  <c r="R10" i="5"/>
  <c r="T10" i="5" s="1"/>
  <c r="AF10" i="5"/>
  <c r="AD10" i="5"/>
  <c r="AE10" i="5"/>
  <c r="AG10" i="5"/>
  <c r="V9" i="5"/>
  <c r="X9" i="5"/>
  <c r="AG86" i="3"/>
  <c r="AF87" i="3"/>
  <c r="AG87" i="3" s="1"/>
  <c r="AD87" i="3"/>
  <c r="T11" i="5" l="1"/>
  <c r="V10" i="5"/>
  <c r="V11" i="5" s="1"/>
  <c r="X10" i="5"/>
  <c r="X11" i="5"/>
  <c r="AF11" i="5"/>
  <c r="AG11" i="5"/>
  <c r="AE11" i="5"/>
  <c r="AD11" i="5"/>
  <c r="Y12" i="5"/>
  <c r="AA12" i="5" s="1"/>
  <c r="B13" i="5"/>
  <c r="AB12" i="5"/>
  <c r="F12" i="5"/>
  <c r="Q12" i="5"/>
  <c r="D12" i="5"/>
  <c r="AE87" i="3"/>
  <c r="AF88" i="3"/>
  <c r="AG88" i="3" s="1"/>
  <c r="AD88" i="3"/>
  <c r="AE88" i="3" s="1"/>
  <c r="AG12" i="5" l="1"/>
  <c r="AF12" i="5"/>
  <c r="AE12" i="5"/>
  <c r="AD12" i="5"/>
  <c r="R12" i="5"/>
  <c r="T12" i="5" s="1"/>
  <c r="B14" i="5"/>
  <c r="AB13" i="5"/>
  <c r="Q13" i="5"/>
  <c r="F13" i="5"/>
  <c r="Y13" i="5"/>
  <c r="AA13" i="5" s="1"/>
  <c r="D13" i="5"/>
  <c r="R13" i="5" s="1"/>
  <c r="AD108" i="5"/>
  <c r="AE108" i="5" s="1"/>
  <c r="AF108" i="5"/>
  <c r="AG108" i="5" s="1"/>
  <c r="AD90" i="3"/>
  <c r="AF89" i="3"/>
  <c r="AG89" i="3" s="1"/>
  <c r="AD89" i="3"/>
  <c r="AD13" i="5" l="1"/>
  <c r="AG13" i="5"/>
  <c r="AE13" i="5"/>
  <c r="AF13" i="5"/>
  <c r="T13" i="5"/>
  <c r="Q14" i="5"/>
  <c r="B15" i="5"/>
  <c r="F14" i="5"/>
  <c r="Y14" i="5"/>
  <c r="AA14" i="5" s="1"/>
  <c r="D14" i="5"/>
  <c r="AB14" i="5"/>
  <c r="V12" i="5"/>
  <c r="X12" i="5"/>
  <c r="AF109" i="5"/>
  <c r="AD109" i="5"/>
  <c r="AE89" i="3"/>
  <c r="AD91" i="3"/>
  <c r="AF90" i="3"/>
  <c r="AG90" i="3" s="1"/>
  <c r="AE90" i="3"/>
  <c r="AB15" i="5" l="1"/>
  <c r="D15" i="5"/>
  <c r="Y15" i="5"/>
  <c r="AA15" i="5" s="1"/>
  <c r="F15" i="5"/>
  <c r="Q15" i="5"/>
  <c r="B16" i="5"/>
  <c r="AF14" i="5"/>
  <c r="AD14" i="5"/>
  <c r="AG14" i="5"/>
  <c r="AE14" i="5"/>
  <c r="R14" i="5"/>
  <c r="T14" i="5" s="1"/>
  <c r="X13" i="5"/>
  <c r="V13" i="5"/>
  <c r="AE109" i="5"/>
  <c r="AF110" i="5"/>
  <c r="AG110" i="5" s="1"/>
  <c r="AD110" i="5"/>
  <c r="AE110" i="5" s="1"/>
  <c r="AG109" i="5"/>
  <c r="AD92" i="3"/>
  <c r="AF91" i="3"/>
  <c r="AG91" i="3" s="1"/>
  <c r="AE91" i="3"/>
  <c r="X14" i="5" l="1"/>
  <c r="V14" i="5"/>
  <c r="R15" i="5"/>
  <c r="T15" i="5" s="1"/>
  <c r="F16" i="5"/>
  <c r="B17" i="5"/>
  <c r="D16" i="5"/>
  <c r="Y16" i="5"/>
  <c r="AA16" i="5" s="1"/>
  <c r="AB16" i="5"/>
  <c r="Q16" i="5"/>
  <c r="AD15" i="5"/>
  <c r="AF15" i="5"/>
  <c r="AE15" i="5"/>
  <c r="AG15" i="5"/>
  <c r="AD111" i="5"/>
  <c r="AF111" i="5"/>
  <c r="AG111" i="5" s="1"/>
  <c r="AD93" i="3"/>
  <c r="AF92" i="3"/>
  <c r="AG92" i="3" s="1"/>
  <c r="AE92" i="3"/>
  <c r="X15" i="5" l="1"/>
  <c r="V15" i="5"/>
  <c r="AF16" i="5"/>
  <c r="AE16" i="5"/>
  <c r="AD16" i="5"/>
  <c r="AG16" i="5"/>
  <c r="R16" i="5"/>
  <c r="T16" i="5" s="1"/>
  <c r="AB17" i="5"/>
  <c r="D17" i="5"/>
  <c r="B18" i="5"/>
  <c r="Q17" i="5"/>
  <c r="F17" i="5"/>
  <c r="Y17" i="5"/>
  <c r="AA17" i="5" s="1"/>
  <c r="AE111" i="5"/>
  <c r="AF112" i="5"/>
  <c r="AG112" i="5" s="1"/>
  <c r="AD112" i="5"/>
  <c r="AE112" i="5" s="1"/>
  <c r="AD94" i="3"/>
  <c r="AF93" i="3"/>
  <c r="AG93" i="3" s="1"/>
  <c r="AE93" i="3"/>
  <c r="V16" i="5" l="1"/>
  <c r="X16" i="5"/>
  <c r="B19" i="5"/>
  <c r="Y18" i="5"/>
  <c r="AA18" i="5" s="1"/>
  <c r="F18" i="5"/>
  <c r="Q18" i="5"/>
  <c r="AB18" i="5"/>
  <c r="D18" i="5"/>
  <c r="R18" i="5" s="1"/>
  <c r="T18" i="5" s="1"/>
  <c r="AD17" i="5"/>
  <c r="AF17" i="5"/>
  <c r="AG17" i="5"/>
  <c r="AE17" i="5"/>
  <c r="R17" i="5"/>
  <c r="T17" i="5" s="1"/>
  <c r="AF113" i="5"/>
  <c r="AG113" i="5" s="1"/>
  <c r="AD113" i="5"/>
  <c r="AE113" i="5" s="1"/>
  <c r="AD95" i="3"/>
  <c r="AF94" i="3"/>
  <c r="AG94" i="3" s="1"/>
  <c r="AE94" i="3"/>
  <c r="AF18" i="5" l="1"/>
  <c r="AG18" i="5"/>
  <c r="AD18" i="5"/>
  <c r="AE18" i="5"/>
  <c r="Q19" i="5"/>
  <c r="D19" i="5"/>
  <c r="B20" i="5"/>
  <c r="AB19" i="5"/>
  <c r="F19" i="5"/>
  <c r="Y19" i="5"/>
  <c r="AA19" i="5" s="1"/>
  <c r="V17" i="5"/>
  <c r="V18" i="5" s="1"/>
  <c r="X17" i="5"/>
  <c r="X18" i="5" s="1"/>
  <c r="AD114" i="5"/>
  <c r="AE114" i="5" s="1"/>
  <c r="AF114" i="5"/>
  <c r="AG114" i="5" s="1"/>
  <c r="AD96" i="3"/>
  <c r="AF95" i="3"/>
  <c r="AG95" i="3" s="1"/>
  <c r="AE95" i="3"/>
  <c r="R19" i="5" l="1"/>
  <c r="T19" i="5" s="1"/>
  <c r="V19" i="5"/>
  <c r="X19" i="5"/>
  <c r="AF19" i="5"/>
  <c r="AD19" i="5"/>
  <c r="AE19" i="5"/>
  <c r="AG19" i="5"/>
  <c r="Q20" i="5"/>
  <c r="B21" i="5"/>
  <c r="AB20" i="5"/>
  <c r="D20" i="5"/>
  <c r="Y20" i="5"/>
  <c r="AA20" i="5" s="1"/>
  <c r="F20" i="5"/>
  <c r="AF115" i="5"/>
  <c r="AG115" i="5" s="1"/>
  <c r="AD115" i="5"/>
  <c r="AE115" i="5" s="1"/>
  <c r="AF96" i="3"/>
  <c r="AG96" i="3" s="1"/>
  <c r="AE96" i="3"/>
  <c r="AB21" i="5" l="1"/>
  <c r="D21" i="5"/>
  <c r="B22" i="5"/>
  <c r="F21" i="5"/>
  <c r="Y21" i="5"/>
  <c r="AA21" i="5" s="1"/>
  <c r="Q21" i="5"/>
  <c r="R20" i="5"/>
  <c r="T20" i="5" s="1"/>
  <c r="AD20" i="5"/>
  <c r="AE20" i="5"/>
  <c r="AF20" i="5"/>
  <c r="AG20" i="5"/>
  <c r="AD116" i="5"/>
  <c r="AE116" i="5" s="1"/>
  <c r="AF116" i="5"/>
  <c r="AG116" i="5" s="1"/>
  <c r="AF97" i="3"/>
  <c r="AG97" i="3" s="1"/>
  <c r="AD97" i="3"/>
  <c r="AE97" i="3" s="1"/>
  <c r="V20" i="5" l="1"/>
  <c r="X20" i="5"/>
  <c r="B23" i="5"/>
  <c r="D22" i="5"/>
  <c r="R22" i="5" s="1"/>
  <c r="F22" i="5"/>
  <c r="Q22" i="5"/>
  <c r="AB22" i="5"/>
  <c r="Y22" i="5"/>
  <c r="AA22" i="5" s="1"/>
  <c r="R21" i="5"/>
  <c r="T21" i="5" s="1"/>
  <c r="AE21" i="5"/>
  <c r="AG21" i="5"/>
  <c r="AD21" i="5"/>
  <c r="AF21" i="5"/>
  <c r="AD117" i="5"/>
  <c r="AE117" i="5" s="1"/>
  <c r="AF117" i="5"/>
  <c r="AG117" i="5" s="1"/>
  <c r="AD99" i="3"/>
  <c r="AF98" i="3"/>
  <c r="AG98" i="3" s="1"/>
  <c r="AD98" i="3"/>
  <c r="AE98" i="3" s="1"/>
  <c r="T22" i="5" l="1"/>
  <c r="AB23" i="5"/>
  <c r="D23" i="5"/>
  <c r="Q23" i="5"/>
  <c r="F23" i="5"/>
  <c r="Y23" i="5"/>
  <c r="AA23" i="5" s="1"/>
  <c r="B24" i="5"/>
  <c r="AF22" i="5"/>
  <c r="AE22" i="5"/>
  <c r="AG22" i="5"/>
  <c r="AD22" i="5"/>
  <c r="V21" i="5"/>
  <c r="V22" i="5" s="1"/>
  <c r="X21" i="5"/>
  <c r="X22" i="5" s="1"/>
  <c r="AF118" i="5"/>
  <c r="AG118" i="5" s="1"/>
  <c r="AD118" i="5"/>
  <c r="AE118" i="5" s="1"/>
  <c r="AD100" i="3"/>
  <c r="AF99" i="3"/>
  <c r="AG99" i="3" s="1"/>
  <c r="AE99" i="3"/>
  <c r="R23" i="5" l="1"/>
  <c r="T23" i="5" s="1"/>
  <c r="AD23" i="5"/>
  <c r="AF23" i="5"/>
  <c r="AE23" i="5"/>
  <c r="AG23" i="5"/>
  <c r="F24" i="5"/>
  <c r="B25" i="5"/>
  <c r="Y24" i="5"/>
  <c r="AA24" i="5" s="1"/>
  <c r="AB24" i="5"/>
  <c r="D24" i="5"/>
  <c r="R24" i="5" s="1"/>
  <c r="Q24" i="5"/>
  <c r="X23" i="5"/>
  <c r="V23" i="5"/>
  <c r="AD119" i="5"/>
  <c r="AE119" i="5" s="1"/>
  <c r="AF119" i="5"/>
  <c r="AG119" i="5" s="1"/>
  <c r="AF100" i="3"/>
  <c r="AG100" i="3" s="1"/>
  <c r="AE100" i="3"/>
  <c r="AD24" i="5" l="1"/>
  <c r="AF24" i="5"/>
  <c r="AE24" i="5"/>
  <c r="AG24" i="5"/>
  <c r="Y25" i="5"/>
  <c r="AA25" i="5" s="1"/>
  <c r="D25" i="5"/>
  <c r="B26" i="5"/>
  <c r="F25" i="5"/>
  <c r="Q25" i="5"/>
  <c r="AB25" i="5"/>
  <c r="T24" i="5"/>
  <c r="AD120" i="5"/>
  <c r="AE120" i="5" s="1"/>
  <c r="AF120" i="5"/>
  <c r="AG120" i="5" s="1"/>
  <c r="AD102" i="3"/>
  <c r="AF101" i="3"/>
  <c r="AG101" i="3" s="1"/>
  <c r="AD101" i="3"/>
  <c r="AE101" i="3" s="1"/>
  <c r="Y26" i="5" l="1"/>
  <c r="AA26" i="5" s="1"/>
  <c r="F26" i="5"/>
  <c r="Q26" i="5"/>
  <c r="AB26" i="5"/>
  <c r="B27" i="5"/>
  <c r="D26" i="5"/>
  <c r="R26" i="5" s="1"/>
  <c r="R25" i="5"/>
  <c r="T25" i="5" s="1"/>
  <c r="X24" i="5"/>
  <c r="V24" i="5"/>
  <c r="AF25" i="5"/>
  <c r="AE25" i="5"/>
  <c r="AG25" i="5"/>
  <c r="AD25" i="5"/>
  <c r="AF121" i="5"/>
  <c r="AG121" i="5" s="1"/>
  <c r="AD121" i="5"/>
  <c r="AE121" i="5" s="1"/>
  <c r="AD103" i="3"/>
  <c r="AF102" i="3"/>
  <c r="AG102" i="3" s="1"/>
  <c r="AE102" i="3"/>
  <c r="T26" i="5" l="1"/>
  <c r="X25" i="5"/>
  <c r="V25" i="5"/>
  <c r="V26" i="5" s="1"/>
  <c r="AF26" i="5"/>
  <c r="AD26" i="5"/>
  <c r="AE26" i="5"/>
  <c r="AG26" i="5"/>
  <c r="X26" i="5"/>
  <c r="AB27" i="5"/>
  <c r="D27" i="5"/>
  <c r="Q27" i="5"/>
  <c r="Y27" i="5"/>
  <c r="AA27" i="5" s="1"/>
  <c r="F27" i="5"/>
  <c r="B28" i="5"/>
  <c r="AD122" i="5"/>
  <c r="AE122" i="5" s="1"/>
  <c r="AF122" i="5"/>
  <c r="AG122" i="5" s="1"/>
  <c r="AD104" i="3"/>
  <c r="AF103" i="3"/>
  <c r="AG103" i="3" s="1"/>
  <c r="AE103" i="3"/>
  <c r="R27" i="5" l="1"/>
  <c r="D28" i="5"/>
  <c r="B29" i="5"/>
  <c r="Q28" i="5"/>
  <c r="Y28" i="5"/>
  <c r="AA28" i="5" s="1"/>
  <c r="F28" i="5"/>
  <c r="AB28" i="5"/>
  <c r="T27" i="5"/>
  <c r="AF27" i="5"/>
  <c r="AD27" i="5"/>
  <c r="AE27" i="5"/>
  <c r="AG27" i="5"/>
  <c r="AD123" i="5"/>
  <c r="AE123" i="5" s="1"/>
  <c r="AF123" i="5"/>
  <c r="AG123" i="5" s="1"/>
  <c r="AD105" i="3"/>
  <c r="AF104" i="3"/>
  <c r="AG104" i="3" s="1"/>
  <c r="AE104" i="3"/>
  <c r="X27" i="5" l="1"/>
  <c r="V27" i="5"/>
  <c r="AG28" i="5"/>
  <c r="AD28" i="5"/>
  <c r="AF28" i="5"/>
  <c r="AE28" i="5"/>
  <c r="Y29" i="5"/>
  <c r="AA29" i="5" s="1"/>
  <c r="AB29" i="5"/>
  <c r="B30" i="5"/>
  <c r="Q29" i="5"/>
  <c r="F29" i="5"/>
  <c r="D29" i="5"/>
  <c r="R28" i="5"/>
  <c r="T28" i="5" s="1"/>
  <c r="AF124" i="5"/>
  <c r="AG124" i="5" s="1"/>
  <c r="AD124" i="5"/>
  <c r="AE124" i="5" s="1"/>
  <c r="AD106" i="3"/>
  <c r="AF105" i="3"/>
  <c r="AG105" i="3" s="1"/>
  <c r="AE105" i="3"/>
  <c r="R29" i="5" l="1"/>
  <c r="T29" i="5" s="1"/>
  <c r="AF29" i="5"/>
  <c r="AG29" i="5"/>
  <c r="AD29" i="5"/>
  <c r="AE29" i="5"/>
  <c r="X28" i="5"/>
  <c r="X29" i="5" s="1"/>
  <c r="V28" i="5"/>
  <c r="V29" i="5" s="1"/>
  <c r="F30" i="5"/>
  <c r="Q30" i="5"/>
  <c r="AB30" i="5"/>
  <c r="D30" i="5"/>
  <c r="Y30" i="5"/>
  <c r="AA30" i="5" s="1"/>
  <c r="B31" i="5"/>
  <c r="AF125" i="5"/>
  <c r="AG125" i="5" s="1"/>
  <c r="AD125" i="5"/>
  <c r="AE125" i="5" s="1"/>
  <c r="AD107" i="3"/>
  <c r="AF106" i="3"/>
  <c r="AG106" i="3" s="1"/>
  <c r="AE106" i="3"/>
  <c r="R30" i="5" l="1"/>
  <c r="T30" i="5" s="1"/>
  <c r="B32" i="5"/>
  <c r="Q31" i="5"/>
  <c r="AB31" i="5"/>
  <c r="D31" i="5"/>
  <c r="Y31" i="5"/>
  <c r="AA31" i="5" s="1"/>
  <c r="F31" i="5"/>
  <c r="AD30" i="5"/>
  <c r="AF30" i="5"/>
  <c r="AG30" i="5"/>
  <c r="AE30" i="5"/>
  <c r="AF126" i="5"/>
  <c r="AG126" i="5" s="1"/>
  <c r="AD126" i="5"/>
  <c r="AE126" i="5" s="1"/>
  <c r="AD108" i="3"/>
  <c r="AF107" i="3"/>
  <c r="AG107" i="3" s="1"/>
  <c r="AE107" i="3"/>
  <c r="V30" i="5" l="1"/>
  <c r="X30" i="5"/>
  <c r="R31" i="5"/>
  <c r="T31" i="5" s="1"/>
  <c r="X31" i="5" s="1"/>
  <c r="AD31" i="5"/>
  <c r="AF31" i="5"/>
  <c r="AE31" i="5"/>
  <c r="AG31" i="5"/>
  <c r="D32" i="5"/>
  <c r="F32" i="5"/>
  <c r="Q32" i="5"/>
  <c r="AB32" i="5"/>
  <c r="Y32" i="5"/>
  <c r="AA32" i="5" s="1"/>
  <c r="B33" i="5"/>
  <c r="AF127" i="5"/>
  <c r="AG127" i="5" s="1"/>
  <c r="AD127" i="5"/>
  <c r="AE127" i="5" s="1"/>
  <c r="AD109" i="3"/>
  <c r="AF108" i="3"/>
  <c r="AG108" i="3" s="1"/>
  <c r="AE108" i="3"/>
  <c r="V31" i="5" l="1"/>
  <c r="R32" i="5"/>
  <c r="T32" i="5" s="1"/>
  <c r="AB33" i="5"/>
  <c r="Y33" i="5"/>
  <c r="AA33" i="5" s="1"/>
  <c r="B34" i="5"/>
  <c r="D33" i="5"/>
  <c r="F33" i="5"/>
  <c r="Q33" i="5"/>
  <c r="AD32" i="5"/>
  <c r="AF32" i="5"/>
  <c r="AG32" i="5"/>
  <c r="AE32" i="5"/>
  <c r="AF128" i="5"/>
  <c r="AG128" i="5" s="1"/>
  <c r="AD128" i="5"/>
  <c r="AE128" i="5" s="1"/>
  <c r="AD110" i="3"/>
  <c r="AF109" i="3"/>
  <c r="AG109" i="3" s="1"/>
  <c r="AE109" i="3"/>
  <c r="AF33" i="5" l="1"/>
  <c r="AG33" i="5"/>
  <c r="AD33" i="5"/>
  <c r="AE33" i="5"/>
  <c r="F34" i="5"/>
  <c r="Y34" i="5"/>
  <c r="AA34" i="5" s="1"/>
  <c r="Q34" i="5"/>
  <c r="AB34" i="5"/>
  <c r="D34" i="5"/>
  <c r="R34" i="5" s="1"/>
  <c r="B35" i="5"/>
  <c r="R33" i="5"/>
  <c r="T33" i="5" s="1"/>
  <c r="V32" i="5"/>
  <c r="X32" i="5"/>
  <c r="AD129" i="5"/>
  <c r="AE129" i="5" s="1"/>
  <c r="AF129" i="5"/>
  <c r="AG129" i="5" s="1"/>
  <c r="AD111" i="3"/>
  <c r="AF110" i="3"/>
  <c r="AG110" i="3" s="1"/>
  <c r="AE110" i="3"/>
  <c r="AF34" i="5" l="1"/>
  <c r="AD34" i="5"/>
  <c r="AE34" i="5"/>
  <c r="AG34" i="5"/>
  <c r="X33" i="5"/>
  <c r="V33" i="5"/>
  <c r="AB35" i="5"/>
  <c r="B36" i="5"/>
  <c r="Q35" i="5"/>
  <c r="Y35" i="5"/>
  <c r="AA35" i="5" s="1"/>
  <c r="F35" i="5"/>
  <c r="D35" i="5"/>
  <c r="T34" i="5"/>
  <c r="AD130" i="5"/>
  <c r="AE130" i="5" s="1"/>
  <c r="AF130" i="5"/>
  <c r="AG130" i="5" s="1"/>
  <c r="AD112" i="3"/>
  <c r="AF111" i="3"/>
  <c r="AG111" i="3" s="1"/>
  <c r="AE111" i="3"/>
  <c r="R35" i="5" l="1"/>
  <c r="T35" i="5" s="1"/>
  <c r="AB36" i="5"/>
  <c r="Y36" i="5"/>
  <c r="AA36" i="5" s="1"/>
  <c r="B37" i="5"/>
  <c r="Q36" i="5"/>
  <c r="F36" i="5"/>
  <c r="D36" i="5"/>
  <c r="AD35" i="5"/>
  <c r="AF35" i="5"/>
  <c r="AG35" i="5"/>
  <c r="AE35" i="5"/>
  <c r="V34" i="5"/>
  <c r="V35" i="5" s="1"/>
  <c r="X34" i="5"/>
  <c r="X35" i="5" s="1"/>
  <c r="AF131" i="5"/>
  <c r="AG131" i="5" s="1"/>
  <c r="AD131" i="5"/>
  <c r="AE131" i="5" s="1"/>
  <c r="AD113" i="3"/>
  <c r="AF112" i="3"/>
  <c r="AG112" i="3" s="1"/>
  <c r="AE112" i="3"/>
  <c r="R36" i="5" l="1"/>
  <c r="T36" i="5"/>
  <c r="X36" i="5" s="1"/>
  <c r="AF36" i="5"/>
  <c r="AD36" i="5"/>
  <c r="AE36" i="5"/>
  <c r="AG36" i="5"/>
  <c r="V36" i="5"/>
  <c r="Y37" i="5"/>
  <c r="AA37" i="5" s="1"/>
  <c r="AB37" i="5"/>
  <c r="B38" i="5"/>
  <c r="D37" i="5"/>
  <c r="F37" i="5"/>
  <c r="Q37" i="5"/>
  <c r="AD132" i="5"/>
  <c r="AE132" i="5" s="1"/>
  <c r="AF132" i="5"/>
  <c r="AG132" i="5" s="1"/>
  <c r="AD114" i="3"/>
  <c r="AF113" i="3"/>
  <c r="AG113" i="3" s="1"/>
  <c r="AE113" i="3"/>
  <c r="AD37" i="5" l="1"/>
  <c r="AG37" i="5"/>
  <c r="AF37" i="5"/>
  <c r="AE37" i="5"/>
  <c r="R37" i="5"/>
  <c r="T37" i="5" s="1"/>
  <c r="Q38" i="5"/>
  <c r="F38" i="5"/>
  <c r="D38" i="5"/>
  <c r="R38" i="5" s="1"/>
  <c r="T38" i="5" s="1"/>
  <c r="AB38" i="5"/>
  <c r="Y38" i="5"/>
  <c r="AA38" i="5" s="1"/>
  <c r="B39" i="5"/>
  <c r="AF133" i="5"/>
  <c r="AG133" i="5" s="1"/>
  <c r="AD133" i="5"/>
  <c r="AE133" i="5" s="1"/>
  <c r="AD115" i="3"/>
  <c r="AF114" i="3"/>
  <c r="AG114" i="3" s="1"/>
  <c r="AE114" i="3"/>
  <c r="AB39" i="5" l="1"/>
  <c r="Y39" i="5"/>
  <c r="AA39" i="5" s="1"/>
  <c r="G30" i="2" s="1"/>
  <c r="Q39" i="5"/>
  <c r="F39" i="5"/>
  <c r="D39" i="5"/>
  <c r="AD38" i="5"/>
  <c r="AF38" i="5"/>
  <c r="AG38" i="5"/>
  <c r="AE38" i="5"/>
  <c r="V37" i="5"/>
  <c r="V38" i="5" s="1"/>
  <c r="X37" i="5"/>
  <c r="X38" i="5" s="1"/>
  <c r="AF134" i="5"/>
  <c r="AG134" i="5" s="1"/>
  <c r="AD134" i="5"/>
  <c r="AE134" i="5" s="1"/>
  <c r="AD116" i="3"/>
  <c r="AF115" i="3"/>
  <c r="AG115" i="3" s="1"/>
  <c r="AE115" i="3"/>
  <c r="R39" i="5" l="1"/>
  <c r="T39" i="5" s="1"/>
  <c r="AD39" i="5"/>
  <c r="AF39" i="5"/>
  <c r="AE39" i="5"/>
  <c r="AG39" i="5"/>
  <c r="G26" i="2"/>
  <c r="X39" i="5"/>
  <c r="G36" i="2" s="1"/>
  <c r="V39" i="5"/>
  <c r="G33" i="2" s="1"/>
  <c r="AD135" i="5"/>
  <c r="AE135" i="5" s="1"/>
  <c r="AF135" i="5"/>
  <c r="AG135" i="5" s="1"/>
  <c r="AD117" i="3"/>
  <c r="AF116" i="3"/>
  <c r="AG116" i="3" s="1"/>
  <c r="AE116" i="3"/>
  <c r="AD76" i="5" l="1"/>
  <c r="E3" i="7"/>
  <c r="E17" i="7" s="1"/>
  <c r="E21" i="7" s="1"/>
  <c r="E22" i="7" s="1"/>
  <c r="E23" i="7" s="1"/>
  <c r="E24" i="7" s="1"/>
  <c r="E25" i="7" s="1"/>
  <c r="AF76" i="5"/>
  <c r="E5" i="7"/>
  <c r="G32" i="2"/>
  <c r="E2" i="7"/>
  <c r="E4" i="7" s="1"/>
  <c r="E18" i="7" s="1"/>
  <c r="E19" i="7" s="1"/>
  <c r="E20" i="7" s="1"/>
  <c r="G28" i="2"/>
  <c r="G31" i="2" s="1"/>
  <c r="AF136" i="5"/>
  <c r="AG136" i="5" s="1"/>
  <c r="AD136" i="5"/>
  <c r="AE136" i="5" s="1"/>
  <c r="AD118" i="3"/>
  <c r="AF117" i="3"/>
  <c r="AG117" i="3" s="1"/>
  <c r="AE117" i="3"/>
  <c r="AF77" i="5" l="1"/>
  <c r="AG77" i="5" s="1"/>
  <c r="AG76" i="5"/>
  <c r="G38" i="2" s="1"/>
  <c r="G37" i="2"/>
  <c r="E29" i="7"/>
  <c r="E33" i="7" s="1"/>
  <c r="E34" i="7" s="1"/>
  <c r="E35" i="7" s="1"/>
  <c r="E36" i="7" s="1"/>
  <c r="E37" i="7" s="1"/>
  <c r="E6" i="7"/>
  <c r="E30" i="7" s="1"/>
  <c r="E31" i="7" s="1"/>
  <c r="AD99" i="5"/>
  <c r="AE99" i="5" s="1"/>
  <c r="AD81" i="5"/>
  <c r="AE81" i="5" s="1"/>
  <c r="AD85" i="5"/>
  <c r="AE85" i="5" s="1"/>
  <c r="AD89" i="5"/>
  <c r="AE89" i="5" s="1"/>
  <c r="AD93" i="5"/>
  <c r="AE93" i="5" s="1"/>
  <c r="AD97" i="5"/>
  <c r="AE97" i="5" s="1"/>
  <c r="AD100" i="5"/>
  <c r="AE100" i="5" s="1"/>
  <c r="AD79" i="5"/>
  <c r="AE79" i="5" s="1"/>
  <c r="AD83" i="5"/>
  <c r="AE83" i="5" s="1"/>
  <c r="AD87" i="5"/>
  <c r="AE87" i="5" s="1"/>
  <c r="AD91" i="5"/>
  <c r="AE91" i="5" s="1"/>
  <c r="AD95" i="5"/>
  <c r="AE95" i="5" s="1"/>
  <c r="G48" i="2"/>
  <c r="AD82" i="5"/>
  <c r="AE82" i="5" s="1"/>
  <c r="AD86" i="5"/>
  <c r="AE86" i="5" s="1"/>
  <c r="AD90" i="5"/>
  <c r="AE90" i="5" s="1"/>
  <c r="AD94" i="5"/>
  <c r="AE94" i="5" s="1"/>
  <c r="AD98" i="5"/>
  <c r="AE98" i="5" s="1"/>
  <c r="AD80" i="5"/>
  <c r="AE80" i="5" s="1"/>
  <c r="AD84" i="5"/>
  <c r="AE84" i="5" s="1"/>
  <c r="AD88" i="5"/>
  <c r="AE88" i="5" s="1"/>
  <c r="AD92" i="5"/>
  <c r="AE92" i="5" s="1"/>
  <c r="AD96" i="5"/>
  <c r="AE96" i="5" s="1"/>
  <c r="AD101" i="5"/>
  <c r="AE101" i="5" s="1"/>
  <c r="AD102" i="5"/>
  <c r="AE102" i="5" s="1"/>
  <c r="AD103" i="5"/>
  <c r="AE103" i="5" s="1"/>
  <c r="AD104" i="5"/>
  <c r="AE104" i="5" s="1"/>
  <c r="AD105" i="5"/>
  <c r="AE105" i="5" s="1"/>
  <c r="AD106" i="5"/>
  <c r="AE106" i="5" s="1"/>
  <c r="AD107" i="5"/>
  <c r="AE107" i="5" s="1"/>
  <c r="AD78" i="5"/>
  <c r="AE78" i="5" s="1"/>
  <c r="E26" i="7"/>
  <c r="G49" i="2" s="1"/>
  <c r="G47" i="2"/>
  <c r="AE76" i="5"/>
  <c r="G35" i="2" s="1"/>
  <c r="AD77" i="5"/>
  <c r="AE77" i="5" s="1"/>
  <c r="G34" i="2"/>
  <c r="AF137" i="5"/>
  <c r="AG137" i="5" s="1"/>
  <c r="AD137" i="5"/>
  <c r="AE137" i="5" s="1"/>
  <c r="AD119" i="3"/>
  <c r="AF118" i="3"/>
  <c r="AG118" i="3" s="1"/>
  <c r="AE118" i="3"/>
  <c r="AF99" i="5" l="1"/>
  <c r="AG99" i="5" s="1"/>
  <c r="AF82" i="5"/>
  <c r="AG82" i="5" s="1"/>
  <c r="AF91" i="5"/>
  <c r="AG91" i="5" s="1"/>
  <c r="AF97" i="5"/>
  <c r="AG97" i="5" s="1"/>
  <c r="AF81" i="5"/>
  <c r="AG81" i="5" s="1"/>
  <c r="AF88" i="5"/>
  <c r="AG88" i="5" s="1"/>
  <c r="AF98" i="5"/>
  <c r="AG98" i="5" s="1"/>
  <c r="AF90" i="5"/>
  <c r="AG90" i="5" s="1"/>
  <c r="AF83" i="5"/>
  <c r="AG83" i="5" s="1"/>
  <c r="AF89" i="5"/>
  <c r="AG89" i="5" s="1"/>
  <c r="AF96" i="5"/>
  <c r="AG96" i="5" s="1"/>
  <c r="AF80" i="5"/>
  <c r="AG80" i="5" s="1"/>
  <c r="AF94" i="5"/>
  <c r="AG94" i="5" s="1"/>
  <c r="AF87" i="5"/>
  <c r="AG87" i="5" s="1"/>
  <c r="AF93" i="5"/>
  <c r="AG93" i="5" s="1"/>
  <c r="G53" i="2"/>
  <c r="AF84" i="5"/>
  <c r="AG84" i="5" s="1"/>
  <c r="AF86" i="5"/>
  <c r="AG86" i="5" s="1"/>
  <c r="AF95" i="5"/>
  <c r="AG95" i="5" s="1"/>
  <c r="AF79" i="5"/>
  <c r="AG79" i="5" s="1"/>
  <c r="AF85" i="5"/>
  <c r="AG85" i="5" s="1"/>
  <c r="AF92" i="5"/>
  <c r="AG92" i="5" s="1"/>
  <c r="AF100" i="5"/>
  <c r="AG100" i="5" s="1"/>
  <c r="AF101" i="5"/>
  <c r="AG101" i="5" s="1"/>
  <c r="AF102" i="5"/>
  <c r="AG102" i="5" s="1"/>
  <c r="AF103" i="5"/>
  <c r="AG103" i="5" s="1"/>
  <c r="AF104" i="5"/>
  <c r="AG104" i="5" s="1"/>
  <c r="AF105" i="5"/>
  <c r="AG105" i="5" s="1"/>
  <c r="AF106" i="5"/>
  <c r="AG106" i="5" s="1"/>
  <c r="AF107" i="5"/>
  <c r="AG107" i="5" s="1"/>
  <c r="E32" i="7"/>
  <c r="AF138" i="5"/>
  <c r="AG138" i="5" s="1"/>
  <c r="AD138" i="5"/>
  <c r="AE138" i="5" s="1"/>
  <c r="AD120" i="3"/>
  <c r="AF119" i="3"/>
  <c r="AG119" i="3" s="1"/>
  <c r="AE119" i="3"/>
  <c r="AF78" i="5" l="1"/>
  <c r="AG78" i="5" s="1"/>
  <c r="G52" i="2"/>
  <c r="E38" i="7"/>
  <c r="G54" i="2" s="1"/>
  <c r="AF139" i="5"/>
  <c r="AG139" i="5" s="1"/>
  <c r="AD139" i="5"/>
  <c r="AE139" i="5" s="1"/>
  <c r="AD121" i="3"/>
  <c r="AF120" i="3"/>
  <c r="AG120" i="3" s="1"/>
  <c r="AE120" i="3"/>
  <c r="AD140" i="5" l="1"/>
  <c r="AE140" i="5" s="1"/>
  <c r="AF140" i="5"/>
  <c r="AG140" i="5" s="1"/>
  <c r="AD122" i="3"/>
  <c r="AF121" i="3"/>
  <c r="AG121" i="3" s="1"/>
  <c r="AE121" i="3"/>
  <c r="AF141" i="5" l="1"/>
  <c r="AG141" i="5" s="1"/>
  <c r="AD141" i="5"/>
  <c r="AE141" i="5" s="1"/>
  <c r="AD123" i="3"/>
  <c r="AF122" i="3"/>
  <c r="AG122" i="3" s="1"/>
  <c r="AE122" i="3"/>
  <c r="AD142" i="5" l="1"/>
  <c r="AE142" i="5" s="1"/>
  <c r="AF142" i="5"/>
  <c r="AG142" i="5" s="1"/>
  <c r="AD124" i="3"/>
  <c r="AF123" i="3"/>
  <c r="AG123" i="3" s="1"/>
  <c r="AE123" i="3"/>
  <c r="AF143" i="5" l="1"/>
  <c r="AG143" i="5" s="1"/>
  <c r="AD143" i="5"/>
  <c r="AE143" i="5" s="1"/>
  <c r="AD125" i="3"/>
  <c r="AF124" i="3"/>
  <c r="AG124" i="3" s="1"/>
  <c r="AE124" i="3"/>
  <c r="AF144" i="5" l="1"/>
  <c r="AG144" i="5" s="1"/>
  <c r="AD144" i="5"/>
  <c r="AE144" i="5" s="1"/>
  <c r="AD126" i="3"/>
  <c r="AF125" i="3"/>
  <c r="AG125" i="3" s="1"/>
  <c r="AE125" i="3"/>
  <c r="AF145" i="5" l="1"/>
  <c r="AG145" i="5" s="1"/>
  <c r="AD145" i="5"/>
  <c r="AE145" i="5" s="1"/>
  <c r="AD127" i="3"/>
  <c r="AF126" i="3"/>
  <c r="AG126" i="3" s="1"/>
  <c r="AE126" i="3"/>
  <c r="AD146" i="5" l="1"/>
  <c r="AE146" i="5" s="1"/>
  <c r="AF146" i="5"/>
  <c r="AG146" i="5" s="1"/>
  <c r="AD128" i="3"/>
  <c r="AF127" i="3"/>
  <c r="AG127" i="3" s="1"/>
  <c r="AE127" i="3"/>
  <c r="AF147" i="5" l="1"/>
  <c r="AG147" i="5" s="1"/>
  <c r="AD147" i="5"/>
  <c r="AE147" i="5" s="1"/>
  <c r="AD129" i="3"/>
  <c r="AF128" i="3"/>
  <c r="AG128" i="3" s="1"/>
  <c r="AE128" i="3"/>
  <c r="AD148" i="5" l="1"/>
  <c r="AE148" i="5" s="1"/>
  <c r="AF148" i="5"/>
  <c r="AG148" i="5" s="1"/>
  <c r="AD130" i="3"/>
  <c r="AF129" i="3"/>
  <c r="AG129" i="3" s="1"/>
  <c r="AE129" i="3"/>
  <c r="AD149" i="5" l="1"/>
  <c r="AF149" i="5"/>
  <c r="AD131" i="3"/>
  <c r="AF130" i="3"/>
  <c r="AG130" i="3" s="1"/>
  <c r="AE130" i="3"/>
  <c r="AG149" i="5" l="1"/>
  <c r="E40" i="7" s="1"/>
  <c r="E39" i="7"/>
  <c r="AE149" i="5"/>
  <c r="E28" i="7" s="1"/>
  <c r="E27" i="7"/>
  <c r="G50" i="2" s="1"/>
  <c r="AD132" i="3"/>
  <c r="AF131" i="3"/>
  <c r="AG131" i="3" s="1"/>
  <c r="AE131" i="3"/>
  <c r="AD133" i="3" l="1"/>
  <c r="AF132" i="3"/>
  <c r="AG132" i="3" s="1"/>
  <c r="AE132" i="3"/>
  <c r="AD134" i="3" l="1"/>
  <c r="AF133" i="3"/>
  <c r="AG133" i="3" s="1"/>
  <c r="AE133" i="3"/>
  <c r="AD135" i="3" l="1"/>
  <c r="AF134" i="3"/>
  <c r="AG134" i="3" s="1"/>
  <c r="AE134" i="3"/>
  <c r="AD136" i="3" l="1"/>
  <c r="AF135" i="3"/>
  <c r="AG135" i="3" s="1"/>
  <c r="AE135" i="3"/>
  <c r="AD137" i="3" l="1"/>
  <c r="AF136" i="3"/>
  <c r="AG136" i="3" s="1"/>
  <c r="AE136" i="3"/>
  <c r="AD138" i="3" l="1"/>
  <c r="AF137" i="3"/>
  <c r="AG137" i="3" s="1"/>
  <c r="AE137" i="3"/>
  <c r="AD139" i="3" l="1"/>
  <c r="AF138" i="3"/>
  <c r="AG138" i="3" s="1"/>
  <c r="AE138" i="3"/>
  <c r="AD140" i="3" l="1"/>
  <c r="AF139" i="3"/>
  <c r="AG139" i="3" s="1"/>
  <c r="AE139" i="3"/>
  <c r="AD141" i="3" l="1"/>
  <c r="AF140" i="3"/>
  <c r="AG140" i="3" s="1"/>
  <c r="AE140" i="3"/>
  <c r="AD142" i="3" l="1"/>
  <c r="AF141" i="3"/>
  <c r="AG141" i="3" s="1"/>
  <c r="AE141" i="3"/>
  <c r="AD143" i="3" l="1"/>
  <c r="AF142" i="3"/>
  <c r="AG142" i="3" s="1"/>
  <c r="AE142" i="3"/>
  <c r="AD144" i="3" l="1"/>
  <c r="AF143" i="3"/>
  <c r="AG143" i="3" s="1"/>
  <c r="AE143" i="3"/>
  <c r="AD145" i="3" l="1"/>
  <c r="AF144" i="3"/>
  <c r="AG144" i="3" s="1"/>
  <c r="AE144" i="3"/>
  <c r="AD146" i="3" l="1"/>
  <c r="AF145" i="3"/>
  <c r="AG145" i="3" s="1"/>
  <c r="AE145" i="3"/>
  <c r="AD147" i="3" l="1"/>
  <c r="AF146" i="3"/>
  <c r="AG146" i="3" s="1"/>
  <c r="AE146" i="3"/>
  <c r="AD148" i="3" l="1"/>
  <c r="AF147" i="3"/>
  <c r="AG147" i="3" s="1"/>
  <c r="AE147" i="3"/>
  <c r="AF148" i="3" l="1"/>
  <c r="AG148" i="3" s="1"/>
  <c r="AE148" i="3"/>
  <c r="AF149" i="3" l="1"/>
  <c r="AD149" i="3"/>
  <c r="AG149" i="3" l="1"/>
  <c r="G55" i="2"/>
  <c r="AE149" i="3"/>
  <c r="D39" i="7"/>
  <c r="F55" i="2" s="1"/>
  <c r="D27" i="7"/>
  <c r="F50" i="2" s="1"/>
  <c r="D40" i="7" l="1"/>
  <c r="F56" i="2" s="1"/>
  <c r="G56" i="2"/>
  <c r="D28" i="7"/>
  <c r="F51" i="2" s="1"/>
  <c r="G51" i="2"/>
</calcChain>
</file>

<file path=xl/comments1.xml><?xml version="1.0" encoding="utf-8"?>
<comments xmlns="http://schemas.openxmlformats.org/spreadsheetml/2006/main">
  <authors>
    <author>Autor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Gesamtbeitrag im Jahr über monatliche Zahlweise
Kosten für diese Beiträge in % und EUR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Gesamtbeitrag im Jahr über Sonderzahlungen
Kosten für diese Beiträge in % und EUR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>Gesamtbeitrag im Jahr über Zulagen
Kosten für diese Beiträge in % und EUR</t>
        </r>
      </text>
    </comment>
    <comment ref="S2" authorId="0">
      <text>
        <r>
          <rPr>
            <b/>
            <sz val="9"/>
            <color indexed="81"/>
            <rFont val="Tahoma"/>
            <family val="2"/>
          </rPr>
          <t>werden die Vertriebskosten von den Beiträgen abgezogen (z.B. bei Zillmerverfahren über die ersten 5 Jahre), so werden diese hier aufgeführt
bei Abschluss eines Nettotarifes ohne Vertriebskosten bei der Gesellschaft werden die Honorarkosten an anderer Stelle verrechnet (in Spalte V als zusätzlich angefallene Kosten zu den Vertragsbeiträgen)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Gesamtbeitrag im Jahr über monatliche Zahlweise
Kosten für diese Beiträge in % und EUR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Gesamtbeitrag im Jahr über Sonderzahlungen
Kosten für diese Beiträge in % und EUR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>Gesamtbeitrag im Jahr über Zulagen
Kosten für diese Beiträge in % und EUR</t>
        </r>
      </text>
    </comment>
    <comment ref="S2" authorId="0">
      <text>
        <r>
          <rPr>
            <b/>
            <sz val="9"/>
            <color indexed="81"/>
            <rFont val="Tahoma"/>
            <family val="2"/>
          </rPr>
          <t>werden die Vertriebskosten von den Beiträgen abgezogen (z.B. bei Zillmerverfahren über die ersten 5 Jahre), so werden diese hier aufgeführt
bei Abschluss eines Nettotarifes ohne Vertriebskosten bei der Gesellschaft werden die Honorarkosten an anderer Stelle verrechnet (in Spalte V als zusätzlich angefallene Kosten zu den Vertragsbeiträgen)</t>
        </r>
      </text>
    </comment>
  </commentList>
</comments>
</file>

<file path=xl/sharedStrings.xml><?xml version="1.0" encoding="utf-8"?>
<sst xmlns="http://schemas.openxmlformats.org/spreadsheetml/2006/main" count="346" uniqueCount="101">
  <si>
    <t>Eigenbeitrag</t>
  </si>
  <si>
    <t>Steuer</t>
  </si>
  <si>
    <t>Laufzeit</t>
  </si>
  <si>
    <t>Jahr</t>
  </si>
  <si>
    <t>EUR</t>
  </si>
  <si>
    <t>%</t>
  </si>
  <si>
    <t>Beitrag</t>
  </si>
  <si>
    <t>Zulagen</t>
  </si>
  <si>
    <t>Jahresbilanz</t>
  </si>
  <si>
    <t>Guthaben</t>
  </si>
  <si>
    <t>Höchstrechnungszins</t>
  </si>
  <si>
    <t>Guthaben HR</t>
  </si>
  <si>
    <t>angenommene Rendite</t>
  </si>
  <si>
    <t>Guthaben AR</t>
  </si>
  <si>
    <t>Vertragsguthaben</t>
  </si>
  <si>
    <t>Steuersatz</t>
  </si>
  <si>
    <t>Absetzbare Beiträge</t>
  </si>
  <si>
    <t>Erstattung</t>
  </si>
  <si>
    <t>Monatsbeiträge</t>
  </si>
  <si>
    <t>Sonderzahlungen
Beitrag</t>
  </si>
  <si>
    <t>Kosten Einzahlung</t>
  </si>
  <si>
    <t>Kosten Vertrieb</t>
  </si>
  <si>
    <t>Jahre</t>
  </si>
  <si>
    <t>Dynamik</t>
  </si>
  <si>
    <t>Rendite</t>
  </si>
  <si>
    <t>Vertrag</t>
  </si>
  <si>
    <t>Vertrieb</t>
  </si>
  <si>
    <t>Beitrag/Jahr</t>
  </si>
  <si>
    <t>Eigenbeiträge</t>
  </si>
  <si>
    <t>Steuererstattung</t>
  </si>
  <si>
    <t>Gesamtbeiträge</t>
  </si>
  <si>
    <t>Förderquote</t>
  </si>
  <si>
    <t>Datum</t>
  </si>
  <si>
    <t>dd.MM.YYYY</t>
  </si>
  <si>
    <t>Eigenbeitrag HR</t>
  </si>
  <si>
    <t>Eigenbeitrag-Erstattung HR</t>
  </si>
  <si>
    <t>Auswertung Zinsberechnung</t>
  </si>
  <si>
    <t>Monats-
zahlungen</t>
  </si>
  <si>
    <t>Sonder-
zahlungen</t>
  </si>
  <si>
    <t>vom Beitrag bezahlt?</t>
  </si>
  <si>
    <t>garantierte
Rendite</t>
  </si>
  <si>
    <t>theoretische
Rendite</t>
  </si>
  <si>
    <t>Einzahlungen</t>
  </si>
  <si>
    <t>Rendite ohne Steuererstattung</t>
  </si>
  <si>
    <t>Rendite mit Steuererstattung</t>
  </si>
  <si>
    <t>JA/NEIN</t>
  </si>
  <si>
    <t>AL HRV50</t>
  </si>
  <si>
    <t>Berechnung1</t>
  </si>
  <si>
    <t>Berechnung2</t>
  </si>
  <si>
    <t>Europa FDL</t>
  </si>
  <si>
    <t>Rentenfaktor je 10.000 EUR</t>
  </si>
  <si>
    <t>Auszahlungen</t>
  </si>
  <si>
    <t>Vertragsbedingungen</t>
  </si>
  <si>
    <t>Einmalkosten für Auszahlung</t>
  </si>
  <si>
    <t>Verwaltungskosten für Rente</t>
  </si>
  <si>
    <t>Verrentung</t>
  </si>
  <si>
    <t>Einzahlphase</t>
  </si>
  <si>
    <t>monatliche Rente</t>
  </si>
  <si>
    <t>garantierte
Rente</t>
  </si>
  <si>
    <t>theoretische
Rente</t>
  </si>
  <si>
    <t>Auszahlphase</t>
  </si>
  <si>
    <t>NEIN</t>
  </si>
  <si>
    <t>JA</t>
  </si>
  <si>
    <t>    Ertragsanteil</t>
  </si>
  <si>
    <t>Alter Rentenbeginn</t>
  </si>
  <si>
    <t>Zillmerung</t>
  </si>
  <si>
    <t>Rentenzahlungsdauer</t>
  </si>
  <si>
    <t>insgesamt erhaltene Zahlungen</t>
  </si>
  <si>
    <t>Ansparung</t>
  </si>
  <si>
    <t>Erträge garantiertes Guthaben</t>
  </si>
  <si>
    <t>Vertragsguthaben garantiert</t>
  </si>
  <si>
    <t>Erträge theoretisches Guthaben</t>
  </si>
  <si>
    <t>Vertragsguthaben theoretisch</t>
  </si>
  <si>
    <t>Rente je 10.000 EUR</t>
  </si>
  <si>
    <t>Eigenbeitrag AR</t>
  </si>
  <si>
    <t>Eigenbeitrag-Erstattung AR</t>
  </si>
  <si>
    <t>einmaliger Auszahlungsbetrag</t>
  </si>
  <si>
    <t>persönlicher Steuersatz für Erstattung</t>
  </si>
  <si>
    <t>Gesamtabschlusskosten</t>
  </si>
  <si>
    <t>Einmalzahlung: Anteil</t>
  </si>
  <si>
    <t>Einmalzahlung: nur Gewinnversteuerung?</t>
  </si>
  <si>
    <t>Einmalzahlung: Besteuerungsanteil</t>
  </si>
  <si>
    <t>Einmalzahlung: persönlicher Steuersatz</t>
  </si>
  <si>
    <t>Rente: Ertragsanteil</t>
  </si>
  <si>
    <t>Rente: persönlicher Steuersatz</t>
  </si>
  <si>
    <t>Auszahlungsbetrag: Anteil</t>
  </si>
  <si>
    <t>Auszahlungsbetrag: zu versteuern</t>
  </si>
  <si>
    <t>Auszahlungsbetrag: zu zahlende Steuern</t>
  </si>
  <si>
    <t>Auszahlungsbetrag: nach Steuern</t>
  </si>
  <si>
    <t>monatliche Rente: Guthabenanteil</t>
  </si>
  <si>
    <t>monatliche Rente: Auszahlung</t>
  </si>
  <si>
    <t>monatliche Rente: zu versteuern</t>
  </si>
  <si>
    <t>monatliche Rente: zu zahlende Steuern</t>
  </si>
  <si>
    <t>monatliche Rente: nach Steuern</t>
  </si>
  <si>
    <t>Rentenbezugszeit</t>
  </si>
  <si>
    <t>angenommene Verzinsung</t>
  </si>
  <si>
    <t>Verwaltungskosten einmalig</t>
  </si>
  <si>
    <t>Verwaltungskosten jährlich</t>
  </si>
  <si>
    <t>Kosten einmalig</t>
  </si>
  <si>
    <t>Kosten jährlich</t>
  </si>
  <si>
    <t>tatsächliche Eigenbeiträge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</si>
</sst>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0.0%"/>
    <numFmt numFmtId="166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0" fillId="0" borderId="2" xfId="0" applyNumberFormat="1" applyBorder="1"/>
    <xf numFmtId="164" fontId="0" fillId="0" borderId="0" xfId="0" applyNumberFormat="1"/>
    <xf numFmtId="10" fontId="0" fillId="0" borderId="0" xfId="1" applyNumberFormat="1" applyFont="1"/>
    <xf numFmtId="10" fontId="0" fillId="0" borderId="0" xfId="0" applyNumberFormat="1"/>
    <xf numFmtId="9" fontId="0" fillId="0" borderId="0" xfId="1" applyNumberFormat="1" applyFont="1"/>
    <xf numFmtId="165" fontId="0" fillId="0" borderId="2" xfId="1" applyNumberFormat="1" applyFont="1" applyBorder="1"/>
    <xf numFmtId="14" fontId="0" fillId="0" borderId="0" xfId="0" applyNumberFormat="1"/>
    <xf numFmtId="14" fontId="0" fillId="0" borderId="1" xfId="0" applyNumberFormat="1" applyBorder="1"/>
    <xf numFmtId="164" fontId="0" fillId="0" borderId="1" xfId="0" applyNumberFormat="1" applyBorder="1"/>
    <xf numFmtId="10" fontId="0" fillId="0" borderId="2" xfId="1" applyNumberFormat="1" applyFont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0" fillId="2" borderId="2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0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9" fontId="0" fillId="2" borderId="2" xfId="1" applyFon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2" fillId="0" borderId="0" xfId="0" applyFont="1" applyBorder="1"/>
    <xf numFmtId="0" fontId="2" fillId="0" borderId="6" xfId="0" applyFont="1" applyBorder="1"/>
    <xf numFmtId="0" fontId="0" fillId="0" borderId="0" xfId="0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10" fontId="0" fillId="0" borderId="0" xfId="0" applyNumberFormat="1" applyFill="1" applyBorder="1" applyProtection="1">
      <protection locked="0"/>
    </xf>
    <xf numFmtId="0" fontId="2" fillId="0" borderId="2" xfId="0" applyFont="1" applyFill="1" applyBorder="1"/>
    <xf numFmtId="10" fontId="0" fillId="0" borderId="2" xfId="0" applyNumberFormat="1" applyFill="1" applyBorder="1" applyProtection="1">
      <protection locked="0"/>
    </xf>
    <xf numFmtId="9" fontId="0" fillId="0" borderId="0" xfId="0" applyNumberFormat="1"/>
    <xf numFmtId="14" fontId="0" fillId="0" borderId="0" xfId="0" applyNumberFormat="1" applyBorder="1"/>
    <xf numFmtId="164" fontId="0" fillId="0" borderId="2" xfId="0" applyNumberFormat="1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2" fillId="2" borderId="6" xfId="0" applyFont="1" applyFill="1" applyBorder="1"/>
    <xf numFmtId="0" fontId="2" fillId="0" borderId="0" xfId="0" applyFont="1" applyAlignment="1">
      <alignment horizontal="center"/>
    </xf>
    <xf numFmtId="166" fontId="0" fillId="2" borderId="2" xfId="0" applyNumberFormat="1" applyFill="1" applyBorder="1" applyProtection="1">
      <protection locked="0"/>
    </xf>
    <xf numFmtId="10" fontId="0" fillId="0" borderId="0" xfId="1" applyNumberFormat="1" applyFont="1" applyBorder="1"/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B1:Q56"/>
  <sheetViews>
    <sheetView tabSelected="1" topLeftCell="C1" workbookViewId="0">
      <selection activeCell="F13" sqref="F13"/>
    </sheetView>
  </sheetViews>
  <sheetFormatPr baseColWidth="10" defaultColWidth="9.140625" defaultRowHeight="15" x14ac:dyDescent="0.25"/>
  <cols>
    <col min="1" max="1" width="2.140625" customWidth="1"/>
    <col min="2" max="2" width="5.140625" bestFit="1" customWidth="1"/>
    <col min="3" max="3" width="14.140625" style="1" bestFit="1" customWidth="1"/>
    <col min="4" max="4" width="38.85546875" style="1" bestFit="1" customWidth="1"/>
    <col min="5" max="5" width="8.28515625" style="1" bestFit="1" customWidth="1"/>
    <col min="6" max="7" width="12.5703125" bestFit="1" customWidth="1"/>
    <col min="8" max="8" width="10.5703125" bestFit="1" customWidth="1"/>
    <col min="9" max="9" width="18.5703125" bestFit="1" customWidth="1"/>
    <col min="10" max="10" width="13.85546875" bestFit="1" customWidth="1"/>
    <col min="11" max="11" width="13.5703125" bestFit="1" customWidth="1"/>
    <col min="12" max="12" width="12.85546875" bestFit="1" customWidth="1"/>
    <col min="13" max="13" width="14" bestFit="1" customWidth="1"/>
    <col min="14" max="14" width="16.28515625" bestFit="1" customWidth="1"/>
    <col min="15" max="15" width="8" bestFit="1" customWidth="1"/>
    <col min="16" max="16" width="9.42578125" bestFit="1" customWidth="1"/>
    <col min="17" max="17" width="18.42578125" bestFit="1" customWidth="1"/>
    <col min="18" max="18" width="13.28515625" bestFit="1" customWidth="1"/>
    <col min="19" max="19" width="12.28515625" bestFit="1" customWidth="1"/>
    <col min="20" max="20" width="11" bestFit="1" customWidth="1"/>
    <col min="21" max="21" width="12.28515625" bestFit="1" customWidth="1"/>
    <col min="22" max="22" width="16.85546875" bestFit="1" customWidth="1"/>
  </cols>
  <sheetData>
    <row r="1" spans="2:7" x14ac:dyDescent="0.25">
      <c r="F1" t="s">
        <v>46</v>
      </c>
      <c r="G1" t="s">
        <v>49</v>
      </c>
    </row>
    <row r="2" spans="2:7" s="1" customFormat="1" x14ac:dyDescent="0.25">
      <c r="B2" s="4"/>
      <c r="C2" s="4"/>
      <c r="D2" s="4"/>
      <c r="E2" s="4"/>
      <c r="F2" s="4" t="s">
        <v>47</v>
      </c>
      <c r="G2" s="4" t="s">
        <v>48</v>
      </c>
    </row>
    <row r="3" spans="2:7" s="1" customFormat="1" x14ac:dyDescent="0.25">
      <c r="B3" s="26"/>
      <c r="C3" s="27"/>
      <c r="D3" s="27"/>
      <c r="E3" s="38"/>
      <c r="F3" s="27" t="str">
        <f>"=Benutzereingabe"</f>
        <v>=Benutzereingabe</v>
      </c>
      <c r="G3" s="27"/>
    </row>
    <row r="4" spans="2:7" ht="15" customHeight="1" x14ac:dyDescent="0.25">
      <c r="B4" s="45" t="s">
        <v>52</v>
      </c>
      <c r="C4" s="5" t="s">
        <v>25</v>
      </c>
      <c r="D4" s="4" t="s">
        <v>2</v>
      </c>
      <c r="E4" s="4" t="s">
        <v>22</v>
      </c>
      <c r="F4" s="20">
        <v>36</v>
      </c>
      <c r="G4" s="20">
        <v>36</v>
      </c>
    </row>
    <row r="5" spans="2:7" x14ac:dyDescent="0.25">
      <c r="B5" s="45"/>
      <c r="C5" s="55" t="s">
        <v>37</v>
      </c>
      <c r="D5" s="4" t="s">
        <v>27</v>
      </c>
      <c r="E5" s="4" t="s">
        <v>4</v>
      </c>
      <c r="F5" s="21">
        <f>12*5</f>
        <v>60</v>
      </c>
      <c r="G5" s="21">
        <v>1264.9000000000001</v>
      </c>
    </row>
    <row r="6" spans="2:7" x14ac:dyDescent="0.25">
      <c r="B6" s="45"/>
      <c r="C6" s="56"/>
      <c r="D6" s="4" t="s">
        <v>96</v>
      </c>
      <c r="E6" s="4" t="s">
        <v>5</v>
      </c>
      <c r="F6" s="22">
        <v>4.1000000000000002E-2</v>
      </c>
      <c r="G6" s="22">
        <v>3.39E-2</v>
      </c>
    </row>
    <row r="7" spans="2:7" x14ac:dyDescent="0.25">
      <c r="B7" s="45"/>
      <c r="C7" s="56"/>
      <c r="D7" s="4" t="s">
        <v>97</v>
      </c>
      <c r="E7" s="4" t="s">
        <v>5</v>
      </c>
      <c r="F7" s="40">
        <v>0</v>
      </c>
      <c r="G7" s="40">
        <v>0</v>
      </c>
    </row>
    <row r="8" spans="2:7" x14ac:dyDescent="0.25">
      <c r="B8" s="45"/>
      <c r="C8" s="56"/>
      <c r="D8" s="4" t="s">
        <v>23</v>
      </c>
      <c r="E8" s="4" t="s">
        <v>5</v>
      </c>
      <c r="F8" s="22">
        <v>0</v>
      </c>
      <c r="G8" s="22">
        <v>0</v>
      </c>
    </row>
    <row r="9" spans="2:7" x14ac:dyDescent="0.25">
      <c r="B9" s="45"/>
      <c r="C9" s="55" t="s">
        <v>38</v>
      </c>
      <c r="D9" s="4" t="s">
        <v>27</v>
      </c>
      <c r="E9" s="4" t="s">
        <v>4</v>
      </c>
      <c r="F9" s="21">
        <v>1886</v>
      </c>
      <c r="G9" s="21">
        <v>0</v>
      </c>
    </row>
    <row r="10" spans="2:7" x14ac:dyDescent="0.25">
      <c r="B10" s="45"/>
      <c r="C10" s="56"/>
      <c r="D10" s="4" t="s">
        <v>96</v>
      </c>
      <c r="E10" s="4" t="s">
        <v>5</v>
      </c>
      <c r="F10" s="22">
        <v>0.03</v>
      </c>
      <c r="G10" s="22">
        <v>2E-3</v>
      </c>
    </row>
    <row r="11" spans="2:7" x14ac:dyDescent="0.25">
      <c r="B11" s="45"/>
      <c r="C11" s="56"/>
      <c r="D11" s="4" t="s">
        <v>97</v>
      </c>
      <c r="E11" s="4" t="s">
        <v>5</v>
      </c>
      <c r="F11" s="40">
        <v>0</v>
      </c>
      <c r="G11" s="40">
        <v>5.5000000000000003E-4</v>
      </c>
    </row>
    <row r="12" spans="2:7" x14ac:dyDescent="0.25">
      <c r="B12" s="45"/>
      <c r="C12" s="56"/>
      <c r="D12" s="4" t="s">
        <v>23</v>
      </c>
      <c r="E12" s="4" t="s">
        <v>5</v>
      </c>
      <c r="F12" s="22">
        <v>0</v>
      </c>
      <c r="G12" s="22">
        <v>0</v>
      </c>
    </row>
    <row r="13" spans="2:7" x14ac:dyDescent="0.25">
      <c r="B13" s="45"/>
      <c r="C13" s="57" t="s">
        <v>7</v>
      </c>
      <c r="D13" s="4" t="s">
        <v>27</v>
      </c>
      <c r="E13" s="4" t="s">
        <v>4</v>
      </c>
      <c r="F13" s="21">
        <v>154</v>
      </c>
      <c r="G13" s="21">
        <v>0</v>
      </c>
    </row>
    <row r="14" spans="2:7" x14ac:dyDescent="0.25">
      <c r="B14" s="45"/>
      <c r="C14" s="57"/>
      <c r="D14" s="4" t="s">
        <v>96</v>
      </c>
      <c r="E14" s="4" t="s">
        <v>5</v>
      </c>
      <c r="F14" s="22">
        <v>0.03</v>
      </c>
      <c r="G14" s="22">
        <v>0</v>
      </c>
    </row>
    <row r="15" spans="2:7" x14ac:dyDescent="0.25">
      <c r="B15" s="45"/>
      <c r="C15" s="57"/>
      <c r="D15" s="4" t="s">
        <v>97</v>
      </c>
      <c r="E15" s="4" t="s">
        <v>5</v>
      </c>
      <c r="F15" s="40">
        <v>0</v>
      </c>
      <c r="G15" s="40">
        <v>0</v>
      </c>
    </row>
    <row r="16" spans="2:7" x14ac:dyDescent="0.25">
      <c r="B16" s="45"/>
      <c r="C16" s="57"/>
      <c r="D16" s="4" t="s">
        <v>23</v>
      </c>
      <c r="E16" s="4" t="s">
        <v>5</v>
      </c>
      <c r="F16" s="22">
        <v>0</v>
      </c>
      <c r="G16" s="22">
        <v>0</v>
      </c>
    </row>
    <row r="17" spans="2:17" x14ac:dyDescent="0.25">
      <c r="B17" s="45"/>
      <c r="C17" s="58" t="s">
        <v>26</v>
      </c>
      <c r="D17" s="4" t="s">
        <v>65</v>
      </c>
      <c r="E17" s="4" t="s">
        <v>22</v>
      </c>
      <c r="F17" s="23">
        <v>1</v>
      </c>
      <c r="G17" s="23">
        <v>1</v>
      </c>
    </row>
    <row r="18" spans="2:17" x14ac:dyDescent="0.25">
      <c r="B18" s="45"/>
      <c r="C18" s="60"/>
      <c r="D18" s="4" t="s">
        <v>78</v>
      </c>
      <c r="E18" s="4" t="s">
        <v>4</v>
      </c>
      <c r="F18" s="21">
        <v>750</v>
      </c>
      <c r="G18" s="21">
        <v>750</v>
      </c>
    </row>
    <row r="19" spans="2:17" x14ac:dyDescent="0.25">
      <c r="B19" s="45"/>
      <c r="C19" s="59"/>
      <c r="D19" s="4" t="s">
        <v>39</v>
      </c>
      <c r="E19" s="4" t="s">
        <v>45</v>
      </c>
      <c r="F19" s="25" t="s">
        <v>61</v>
      </c>
      <c r="G19" s="25" t="s">
        <v>61</v>
      </c>
      <c r="Q19" s="41"/>
    </row>
    <row r="20" spans="2:17" x14ac:dyDescent="0.25">
      <c r="B20" s="45"/>
      <c r="C20" s="58" t="s">
        <v>24</v>
      </c>
      <c r="D20" s="16" t="s">
        <v>10</v>
      </c>
      <c r="E20" s="4" t="s">
        <v>5</v>
      </c>
      <c r="F20" s="22">
        <v>1.7500000000000002E-2</v>
      </c>
      <c r="G20" s="22">
        <v>1.7500000000000002E-2</v>
      </c>
    </row>
    <row r="21" spans="2:17" x14ac:dyDescent="0.25">
      <c r="B21" s="45"/>
      <c r="C21" s="59"/>
      <c r="D21" s="18" t="s">
        <v>95</v>
      </c>
      <c r="E21" s="4" t="s">
        <v>5</v>
      </c>
      <c r="F21" s="22">
        <v>4.4600000000000001E-2</v>
      </c>
      <c r="G21" s="22">
        <v>4.4600000000000001E-2</v>
      </c>
    </row>
    <row r="22" spans="2:17" x14ac:dyDescent="0.25">
      <c r="B22" s="45"/>
      <c r="C22" s="42" t="s">
        <v>55</v>
      </c>
      <c r="D22" s="32" t="s">
        <v>73</v>
      </c>
      <c r="E22" s="32" t="s">
        <v>4</v>
      </c>
      <c r="F22" s="21">
        <v>42</v>
      </c>
      <c r="G22" s="21">
        <v>42</v>
      </c>
    </row>
    <row r="23" spans="2:17" x14ac:dyDescent="0.25">
      <c r="B23" s="45"/>
      <c r="C23" s="42"/>
      <c r="D23" s="32" t="s">
        <v>53</v>
      </c>
      <c r="E23" s="32" t="s">
        <v>5</v>
      </c>
      <c r="F23" s="22">
        <v>0</v>
      </c>
      <c r="G23" s="22">
        <v>0</v>
      </c>
    </row>
    <row r="24" spans="2:17" x14ac:dyDescent="0.25">
      <c r="B24" s="45"/>
      <c r="C24" s="42"/>
      <c r="D24" s="32" t="s">
        <v>54</v>
      </c>
      <c r="E24" s="32" t="s">
        <v>5</v>
      </c>
      <c r="F24" s="22">
        <v>2.5000000000000001E-2</v>
      </c>
      <c r="G24" s="22">
        <v>0</v>
      </c>
    </row>
    <row r="25" spans="2:17" x14ac:dyDescent="0.25">
      <c r="B25" s="28"/>
      <c r="C25" s="29"/>
      <c r="D25" s="30"/>
      <c r="E25" s="30"/>
      <c r="F25" s="31"/>
      <c r="G25" s="31"/>
    </row>
    <row r="26" spans="2:17" x14ac:dyDescent="0.25">
      <c r="B26" s="45" t="s">
        <v>56</v>
      </c>
      <c r="C26" s="46" t="s">
        <v>42</v>
      </c>
      <c r="D26" s="19" t="s">
        <v>28</v>
      </c>
      <c r="E26" s="4" t="s">
        <v>4</v>
      </c>
      <c r="F26" s="6">
        <f>SUM(Berechnung1!$AB:$AB)</f>
        <v>70806</v>
      </c>
      <c r="G26" s="6">
        <f>SUM(Berechnung2!$AB:$AB)</f>
        <v>46286.400000000031</v>
      </c>
      <c r="H26" s="7"/>
    </row>
    <row r="27" spans="2:17" x14ac:dyDescent="0.25">
      <c r="B27" s="45"/>
      <c r="C27" s="47"/>
      <c r="D27" s="17" t="s">
        <v>7</v>
      </c>
      <c r="E27" s="4" t="s">
        <v>4</v>
      </c>
      <c r="F27" s="6">
        <f>SUM(Berechnung1!$L:$L)</f>
        <v>5544</v>
      </c>
      <c r="G27" s="6">
        <f>SUM(Berechnung2!$L:$L)</f>
        <v>0</v>
      </c>
    </row>
    <row r="28" spans="2:17" x14ac:dyDescent="0.25">
      <c r="B28" s="45"/>
      <c r="C28" s="47"/>
      <c r="D28" s="4" t="s">
        <v>30</v>
      </c>
      <c r="E28" s="4" t="s">
        <v>4</v>
      </c>
      <c r="F28" s="6">
        <f>F26+F27</f>
        <v>76350</v>
      </c>
      <c r="G28" s="6">
        <f>G26+G27</f>
        <v>46286.400000000031</v>
      </c>
    </row>
    <row r="29" spans="2:17" x14ac:dyDescent="0.25">
      <c r="B29" s="45"/>
      <c r="C29" s="47"/>
      <c r="D29" s="4" t="s">
        <v>77</v>
      </c>
      <c r="E29" s="4" t="s">
        <v>5</v>
      </c>
      <c r="F29" s="24">
        <v>0.35</v>
      </c>
      <c r="G29" s="24">
        <v>0</v>
      </c>
      <c r="H29" s="7"/>
    </row>
    <row r="30" spans="2:17" x14ac:dyDescent="0.25">
      <c r="B30" s="45"/>
      <c r="C30" s="47"/>
      <c r="D30" s="4" t="s">
        <v>29</v>
      </c>
      <c r="E30" s="4" t="s">
        <v>4</v>
      </c>
      <c r="F30" s="6">
        <f>SUM(Berechnung1!$AA:$AA)</f>
        <v>24519.599999999988</v>
      </c>
      <c r="G30" s="6">
        <f>SUM(Berechnung2!$AA:$AA)</f>
        <v>0</v>
      </c>
    </row>
    <row r="31" spans="2:17" x14ac:dyDescent="0.25">
      <c r="B31" s="45"/>
      <c r="C31" s="47"/>
      <c r="D31" s="4" t="s">
        <v>31</v>
      </c>
      <c r="E31" s="4" t="s">
        <v>5</v>
      </c>
      <c r="F31" s="11">
        <f>(F30+F27)/F28</f>
        <v>0.39376031434184661</v>
      </c>
      <c r="G31" s="11">
        <f>(G30+G27)/G28</f>
        <v>0</v>
      </c>
    </row>
    <row r="32" spans="2:17" x14ac:dyDescent="0.25">
      <c r="B32" s="45"/>
      <c r="C32" s="48"/>
      <c r="D32" s="4" t="s">
        <v>100</v>
      </c>
      <c r="E32" s="4" t="s">
        <v>4</v>
      </c>
      <c r="F32" s="6">
        <f>F26-F30</f>
        <v>46286.400000000009</v>
      </c>
      <c r="G32" s="6">
        <f>G26-G30</f>
        <v>46286.400000000031</v>
      </c>
      <c r="H32" s="7"/>
    </row>
    <row r="33" spans="2:10" x14ac:dyDescent="0.25">
      <c r="B33" s="45"/>
      <c r="C33" s="49" t="s">
        <v>40</v>
      </c>
      <c r="D33" s="4" t="s">
        <v>14</v>
      </c>
      <c r="E33" s="4" t="s">
        <v>4</v>
      </c>
      <c r="F33" s="6">
        <f>MAX(Berechnung1!$V:$V)</f>
        <v>102699.82823220188</v>
      </c>
      <c r="G33" s="6">
        <f>MAX(Berechnung2!$V:$V)</f>
        <v>61630.785035570894</v>
      </c>
    </row>
    <row r="34" spans="2:10" x14ac:dyDescent="0.25">
      <c r="B34" s="45"/>
      <c r="C34" s="50"/>
      <c r="D34" s="4" t="s">
        <v>43</v>
      </c>
      <c r="E34" s="4" t="s">
        <v>5</v>
      </c>
      <c r="F34" s="15">
        <f ca="1">XIRR(Berechnung1!$AD$4:$AD$76,Berechnung1!$AC$4:$AC$76)</f>
        <v>1.9024595618247989E-2</v>
      </c>
      <c r="G34" s="15">
        <f ca="1">XIRR(Berechnung2!$AD$4:$AD$76,Berechnung2!$AC$4:$AC$76)</f>
        <v>1.4710125327110291E-2</v>
      </c>
    </row>
    <row r="35" spans="2:10" x14ac:dyDescent="0.25">
      <c r="B35" s="45"/>
      <c r="C35" s="51"/>
      <c r="D35" s="4" t="s">
        <v>44</v>
      </c>
      <c r="E35" s="4" t="s">
        <v>5</v>
      </c>
      <c r="F35" s="15">
        <f ca="1">XIRR(Berechnung1!$AE$4:$AE$76,Berechnung1!$AC$4:$AC$76)</f>
        <v>3.8900306820869451E-2</v>
      </c>
      <c r="G35" s="15">
        <f ca="1">XIRR(Berechnung2!$AE$4:$AE$76,Berechnung2!$AC$4:$AC$76)</f>
        <v>1.4710125327110291E-2</v>
      </c>
    </row>
    <row r="36" spans="2:10" x14ac:dyDescent="0.25">
      <c r="B36" s="45"/>
      <c r="C36" s="52" t="s">
        <v>41</v>
      </c>
      <c r="D36" s="4" t="s">
        <v>14</v>
      </c>
      <c r="E36" s="4" t="s">
        <v>4</v>
      </c>
      <c r="F36" s="6">
        <f>MAX(Berechnung1!$X:$X)</f>
        <v>181744.277779355</v>
      </c>
      <c r="G36" s="6">
        <f>MAX(Berechnung2!$X:$X)</f>
        <v>109065.83494900508</v>
      </c>
    </row>
    <row r="37" spans="2:10" x14ac:dyDescent="0.25">
      <c r="B37" s="45"/>
      <c r="C37" s="53"/>
      <c r="D37" s="4" t="s">
        <v>43</v>
      </c>
      <c r="E37" s="4" t="s">
        <v>5</v>
      </c>
      <c r="F37" s="15">
        <f ca="1">XIRR(Berechnung1!$AF$4:$AF$76,Berechnung1!$AC$4:$AC$76)</f>
        <v>4.5678576827049261E-2</v>
      </c>
      <c r="G37" s="15">
        <f ca="1">XIRR(Berechnung2!$AF$4:$AF$76,Berechnung2!$AC$4:$AC$76)</f>
        <v>4.1616407036781322E-2</v>
      </c>
    </row>
    <row r="38" spans="2:10" x14ac:dyDescent="0.25">
      <c r="B38" s="45"/>
      <c r="C38" s="54"/>
      <c r="D38" s="4" t="s">
        <v>44</v>
      </c>
      <c r="E38" s="4" t="s">
        <v>5</v>
      </c>
      <c r="F38" s="15">
        <f ca="1">XIRR(Berechnung1!$AG$4:$AG$76,Berechnung1!$AC$4:$AC$76)</f>
        <v>6.3853386044502233E-2</v>
      </c>
      <c r="G38" s="15">
        <f ca="1">XIRR(Berechnung2!$AG$4:$AG$76,Berechnung2!$AC$4:$AC$76)</f>
        <v>4.1616407036781322E-2</v>
      </c>
    </row>
    <row r="40" spans="2:10" ht="15" customHeight="1" x14ac:dyDescent="0.25">
      <c r="B40" s="45" t="s">
        <v>60</v>
      </c>
      <c r="C40" s="42" t="s">
        <v>51</v>
      </c>
      <c r="D40" s="4" t="s">
        <v>94</v>
      </c>
      <c r="E40" s="4" t="s">
        <v>22</v>
      </c>
      <c r="F40" s="20">
        <v>30</v>
      </c>
      <c r="G40" s="20">
        <v>30</v>
      </c>
      <c r="I40" s="1" t="s">
        <v>64</v>
      </c>
      <c r="J40" s="1" t="s">
        <v>63</v>
      </c>
    </row>
    <row r="41" spans="2:10" ht="15" customHeight="1" x14ac:dyDescent="0.25">
      <c r="B41" s="45"/>
      <c r="C41" s="42"/>
      <c r="D41" s="4" t="s">
        <v>79</v>
      </c>
      <c r="E41" s="4" t="s">
        <v>5</v>
      </c>
      <c r="F41" s="22">
        <v>0.3</v>
      </c>
      <c r="G41" s="22">
        <v>0.3</v>
      </c>
      <c r="I41">
        <v>60</v>
      </c>
      <c r="J41" s="34">
        <v>0.22</v>
      </c>
    </row>
    <row r="42" spans="2:10" ht="15" customHeight="1" x14ac:dyDescent="0.25">
      <c r="B42" s="45"/>
      <c r="C42" s="42"/>
      <c r="D42" s="4" t="s">
        <v>80</v>
      </c>
      <c r="E42" s="4" t="s">
        <v>45</v>
      </c>
      <c r="F42" s="25" t="s">
        <v>61</v>
      </c>
      <c r="G42" s="25" t="s">
        <v>62</v>
      </c>
      <c r="I42">
        <v>61</v>
      </c>
      <c r="J42" s="34">
        <v>0.22</v>
      </c>
    </row>
    <row r="43" spans="2:10" ht="15" customHeight="1" x14ac:dyDescent="0.25">
      <c r="B43" s="45"/>
      <c r="C43" s="42"/>
      <c r="D43" s="4" t="s">
        <v>81</v>
      </c>
      <c r="E43" s="4" t="s">
        <v>5</v>
      </c>
      <c r="F43" s="22">
        <v>1</v>
      </c>
      <c r="G43" s="22">
        <v>0.5</v>
      </c>
      <c r="I43">
        <v>62</v>
      </c>
      <c r="J43" s="34">
        <v>0.21</v>
      </c>
    </row>
    <row r="44" spans="2:10" x14ac:dyDescent="0.25">
      <c r="B44" s="45"/>
      <c r="C44" s="42"/>
      <c r="D44" s="4" t="s">
        <v>82</v>
      </c>
      <c r="E44" s="4" t="s">
        <v>5</v>
      </c>
      <c r="F44" s="22">
        <v>0.35</v>
      </c>
      <c r="G44" s="22">
        <v>0.35</v>
      </c>
      <c r="I44">
        <v>63</v>
      </c>
      <c r="J44" s="34">
        <v>0.2</v>
      </c>
    </row>
    <row r="45" spans="2:10" x14ac:dyDescent="0.25">
      <c r="B45" s="45"/>
      <c r="C45" s="42"/>
      <c r="D45" s="4" t="s">
        <v>83</v>
      </c>
      <c r="E45" s="4" t="s">
        <v>5</v>
      </c>
      <c r="F45" s="22">
        <v>1</v>
      </c>
      <c r="G45" s="22">
        <v>0.18</v>
      </c>
      <c r="I45">
        <v>64</v>
      </c>
      <c r="J45" s="34">
        <v>0.19</v>
      </c>
    </row>
    <row r="46" spans="2:10" x14ac:dyDescent="0.25">
      <c r="B46" s="45"/>
      <c r="C46" s="42"/>
      <c r="D46" s="4" t="s">
        <v>84</v>
      </c>
      <c r="E46" s="4" t="s">
        <v>5</v>
      </c>
      <c r="F46" s="22">
        <v>0.35</v>
      </c>
      <c r="G46" s="22">
        <v>0.35</v>
      </c>
      <c r="I46">
        <v>65</v>
      </c>
      <c r="J46" s="34">
        <v>0.18</v>
      </c>
    </row>
    <row r="47" spans="2:10" ht="15" customHeight="1" x14ac:dyDescent="0.25">
      <c r="B47" s="45"/>
      <c r="C47" s="44" t="s">
        <v>58</v>
      </c>
      <c r="D47" s="4" t="s">
        <v>76</v>
      </c>
      <c r="E47" s="4" t="s">
        <v>4</v>
      </c>
      <c r="F47" s="6">
        <f>Verrentung!D20</f>
        <v>20026.466505279364</v>
      </c>
      <c r="G47" s="6">
        <f>Verrentung!E20</f>
        <v>17683.655296303798</v>
      </c>
      <c r="J47" s="34"/>
    </row>
    <row r="48" spans="2:10" x14ac:dyDescent="0.25">
      <c r="B48" s="45"/>
      <c r="C48" s="44"/>
      <c r="D48" s="4" t="s">
        <v>57</v>
      </c>
      <c r="E48" s="4" t="s">
        <v>4</v>
      </c>
      <c r="F48" s="6">
        <f>Verrentung!D25</f>
        <v>191.35288745794435</v>
      </c>
      <c r="G48" s="6">
        <f>Verrentung!E25</f>
        <v>169.77925400029</v>
      </c>
      <c r="J48" s="34"/>
    </row>
    <row r="49" spans="2:10" x14ac:dyDescent="0.25">
      <c r="B49" s="45"/>
      <c r="C49" s="44"/>
      <c r="D49" s="4" t="s">
        <v>67</v>
      </c>
      <c r="E49" s="4" t="s">
        <v>4</v>
      </c>
      <c r="F49" s="6">
        <f>Verrentung!D26</f>
        <v>88913.505990139325</v>
      </c>
      <c r="G49" s="6">
        <f>Verrentung!E26</f>
        <v>78804.186736408199</v>
      </c>
      <c r="J49" s="34"/>
    </row>
    <row r="50" spans="2:10" x14ac:dyDescent="0.25">
      <c r="B50" s="45"/>
      <c r="C50" s="44"/>
      <c r="D50" s="4" t="s">
        <v>43</v>
      </c>
      <c r="E50" s="4" t="s">
        <v>5</v>
      </c>
      <c r="F50" s="15">
        <f ca="1">Verrentung!D27</f>
        <v>7.619419693946838E-3</v>
      </c>
      <c r="G50" s="15">
        <f ca="1">Verrentung!E27</f>
        <v>1.7771413922309878E-2</v>
      </c>
    </row>
    <row r="51" spans="2:10" x14ac:dyDescent="0.25">
      <c r="B51" s="45"/>
      <c r="C51" s="44"/>
      <c r="D51" s="4" t="s">
        <v>44</v>
      </c>
      <c r="E51" s="4" t="s">
        <v>5</v>
      </c>
      <c r="F51" s="15">
        <f ca="1">Verrentung!D28</f>
        <v>2.1826884150505068E-2</v>
      </c>
      <c r="G51" s="15">
        <f ca="1">Verrentung!E28</f>
        <v>1.7771413922309878E-2</v>
      </c>
      <c r="H51" s="9"/>
    </row>
    <row r="52" spans="2:10" ht="15" customHeight="1" x14ac:dyDescent="0.25">
      <c r="B52" s="45"/>
      <c r="C52" s="43" t="s">
        <v>59</v>
      </c>
      <c r="D52" s="4" t="s">
        <v>76</v>
      </c>
      <c r="E52" s="4" t="s">
        <v>4</v>
      </c>
      <c r="F52" s="6">
        <f>Verrentung!D32</f>
        <v>35440.134166974225</v>
      </c>
      <c r="G52" s="6">
        <f>Verrentung!E32</f>
        <v>29423.830149878759</v>
      </c>
    </row>
    <row r="53" spans="2:10" x14ac:dyDescent="0.25">
      <c r="B53" s="45"/>
      <c r="C53" s="43"/>
      <c r="D53" s="4" t="s">
        <v>57</v>
      </c>
      <c r="E53" s="4" t="s">
        <v>4</v>
      </c>
      <c r="F53" s="6">
        <f>Verrentung!D37</f>
        <v>338.63048196543878</v>
      </c>
      <c r="G53" s="6">
        <f>Verrentung!E37</f>
        <v>300.45238080082021</v>
      </c>
    </row>
    <row r="54" spans="2:10" x14ac:dyDescent="0.25">
      <c r="B54" s="45"/>
      <c r="C54" s="43"/>
      <c r="D54" s="4" t="s">
        <v>67</v>
      </c>
      <c r="E54" s="4" t="s">
        <v>4</v>
      </c>
      <c r="F54" s="6">
        <f>Verrentung!D38</f>
        <v>157347.10767453219</v>
      </c>
      <c r="G54" s="6">
        <f>Verrentung!E38</f>
        <v>137586.68723817402</v>
      </c>
    </row>
    <row r="55" spans="2:10" x14ac:dyDescent="0.25">
      <c r="B55" s="45"/>
      <c r="C55" s="43"/>
      <c r="D55" s="4" t="s">
        <v>43</v>
      </c>
      <c r="E55" s="4" t="s">
        <v>5</v>
      </c>
      <c r="F55" s="15">
        <f ca="1">Verrentung!D39</f>
        <v>2.6819357275962831E-2</v>
      </c>
      <c r="G55" s="15">
        <f ca="1">Verrentung!E39</f>
        <v>3.6305388808250419E-2</v>
      </c>
    </row>
    <row r="56" spans="2:10" x14ac:dyDescent="0.25">
      <c r="B56" s="45"/>
      <c r="C56" s="43"/>
      <c r="D56" s="4" t="s">
        <v>44</v>
      </c>
      <c r="E56" s="4" t="s">
        <v>5</v>
      </c>
      <c r="F56" s="15">
        <f ca="1">Verrentung!D40</f>
        <v>4.1032597422599792E-2</v>
      </c>
      <c r="G56" s="15">
        <f ca="1">Verrentung!E40</f>
        <v>3.6305388808250419E-2</v>
      </c>
      <c r="H56" s="9"/>
    </row>
  </sheetData>
  <sheetProtection sheet="1" objects="1" scenarios="1"/>
  <mergeCells count="15">
    <mergeCell ref="C22:C24"/>
    <mergeCell ref="B4:B24"/>
    <mergeCell ref="B26:B38"/>
    <mergeCell ref="C33:C35"/>
    <mergeCell ref="C36:C38"/>
    <mergeCell ref="C5:C8"/>
    <mergeCell ref="C9:C12"/>
    <mergeCell ref="C13:C16"/>
    <mergeCell ref="C20:C21"/>
    <mergeCell ref="C17:C19"/>
    <mergeCell ref="C40:C46"/>
    <mergeCell ref="C52:C56"/>
    <mergeCell ref="C47:C51"/>
    <mergeCell ref="B40:B56"/>
    <mergeCell ref="C26:C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AG149"/>
  <sheetViews>
    <sheetView topLeftCell="Q1" workbookViewId="0">
      <selection activeCell="AC1" sqref="AC1:AG1"/>
    </sheetView>
  </sheetViews>
  <sheetFormatPr baseColWidth="10" defaultColWidth="9.140625" defaultRowHeight="15" x14ac:dyDescent="0.25"/>
  <cols>
    <col min="1" max="1" width="4.5703125" bestFit="1" customWidth="1"/>
    <col min="2" max="2" width="8" bestFit="1" customWidth="1"/>
    <col min="3" max="3" width="8.7109375" customWidth="1"/>
    <col min="4" max="4" width="8.85546875" customWidth="1"/>
    <col min="5" max="6" width="7.7109375" customWidth="1"/>
    <col min="7" max="7" width="9.5703125" bestFit="1" customWidth="1"/>
    <col min="8" max="8" width="9" customWidth="1"/>
    <col min="9" max="9" width="7.140625" bestFit="1" customWidth="1"/>
    <col min="10" max="10" width="7.140625" customWidth="1"/>
    <col min="11" max="12" width="8" bestFit="1" customWidth="1"/>
    <col min="13" max="13" width="7.42578125" bestFit="1" customWidth="1"/>
    <col min="14" max="15" width="8.85546875" customWidth="1"/>
    <col min="16" max="16" width="10.28515625" customWidth="1"/>
    <col min="17" max="17" width="9.5703125" bestFit="1" customWidth="1"/>
    <col min="18" max="18" width="17.28515625" bestFit="1" customWidth="1"/>
    <col min="19" max="19" width="15" bestFit="1" customWidth="1"/>
    <col min="20" max="20" width="9.85546875" bestFit="1" customWidth="1"/>
    <col min="21" max="21" width="19.7109375" bestFit="1" customWidth="1"/>
    <col min="22" max="22" width="12.7109375" bestFit="1" customWidth="1"/>
    <col min="23" max="23" width="22.140625" bestFit="1" customWidth="1"/>
    <col min="24" max="24" width="12.7109375" bestFit="1" customWidth="1"/>
    <col min="25" max="25" width="19" bestFit="1" customWidth="1"/>
    <col min="26" max="26" width="10.28515625" bestFit="1" customWidth="1"/>
    <col min="27" max="27" width="10" bestFit="1" customWidth="1"/>
    <col min="28" max="28" width="12.140625" bestFit="1" customWidth="1"/>
    <col min="29" max="29" width="12.7109375" bestFit="1" customWidth="1"/>
    <col min="30" max="30" width="15" bestFit="1" customWidth="1"/>
    <col min="31" max="31" width="25" bestFit="1" customWidth="1"/>
    <col min="32" max="32" width="15" bestFit="1" customWidth="1"/>
    <col min="33" max="33" width="25" bestFit="1" customWidth="1"/>
  </cols>
  <sheetData>
    <row r="1" spans="1:33" s="1" customFormat="1" ht="15" customHeight="1" x14ac:dyDescent="0.25">
      <c r="B1" s="62" t="s">
        <v>18</v>
      </c>
      <c r="C1" s="62"/>
      <c r="D1" s="62"/>
      <c r="E1" s="62"/>
      <c r="F1" s="62"/>
      <c r="G1" s="61" t="s">
        <v>19</v>
      </c>
      <c r="H1" s="61"/>
      <c r="I1" s="61"/>
      <c r="J1" s="61"/>
      <c r="K1" s="61"/>
      <c r="L1" s="62" t="s">
        <v>7</v>
      </c>
      <c r="M1" s="62"/>
      <c r="N1" s="62"/>
      <c r="O1" s="62"/>
      <c r="P1" s="62"/>
      <c r="Q1" s="62" t="s">
        <v>8</v>
      </c>
      <c r="R1" s="62"/>
      <c r="S1" s="62"/>
      <c r="T1" s="62"/>
      <c r="U1" s="62" t="s">
        <v>14</v>
      </c>
      <c r="V1" s="62"/>
      <c r="W1" s="62"/>
      <c r="X1" s="62"/>
      <c r="Y1" s="62" t="s">
        <v>1</v>
      </c>
      <c r="Z1" s="62"/>
      <c r="AA1" s="62"/>
      <c r="AB1" s="2"/>
      <c r="AC1" s="62" t="s">
        <v>36</v>
      </c>
      <c r="AD1" s="62"/>
      <c r="AE1" s="62"/>
      <c r="AF1" s="62"/>
      <c r="AG1" s="62"/>
    </row>
    <row r="2" spans="1:33" s="1" customFormat="1" x14ac:dyDescent="0.25">
      <c r="A2" s="1" t="s">
        <v>3</v>
      </c>
      <c r="B2" s="1" t="s">
        <v>6</v>
      </c>
      <c r="C2" s="61" t="s">
        <v>98</v>
      </c>
      <c r="D2" s="61"/>
      <c r="E2" s="61" t="s">
        <v>99</v>
      </c>
      <c r="F2" s="61"/>
      <c r="G2" s="1" t="s">
        <v>6</v>
      </c>
      <c r="H2" s="61" t="s">
        <v>98</v>
      </c>
      <c r="I2" s="61"/>
      <c r="J2" s="61" t="s">
        <v>99</v>
      </c>
      <c r="K2" s="61"/>
      <c r="L2" s="1" t="s">
        <v>6</v>
      </c>
      <c r="M2" s="61" t="s">
        <v>98</v>
      </c>
      <c r="N2" s="61"/>
      <c r="O2" s="61" t="s">
        <v>99</v>
      </c>
      <c r="P2" s="61"/>
      <c r="Q2" s="1" t="s">
        <v>6</v>
      </c>
      <c r="R2" s="1" t="s">
        <v>20</v>
      </c>
      <c r="S2" s="1" t="s">
        <v>21</v>
      </c>
      <c r="T2" s="1" t="s">
        <v>9</v>
      </c>
      <c r="U2" s="1" t="s">
        <v>10</v>
      </c>
      <c r="V2" s="1" t="s">
        <v>11</v>
      </c>
      <c r="W2" s="1" t="s">
        <v>12</v>
      </c>
      <c r="X2" s="1" t="s">
        <v>13</v>
      </c>
      <c r="Y2" s="1" t="s">
        <v>16</v>
      </c>
      <c r="Z2" s="1" t="s">
        <v>15</v>
      </c>
      <c r="AA2" s="1" t="s">
        <v>17</v>
      </c>
      <c r="AB2" s="1" t="s">
        <v>0</v>
      </c>
      <c r="AC2" s="1" t="s">
        <v>32</v>
      </c>
      <c r="AD2" s="1" t="s">
        <v>34</v>
      </c>
      <c r="AE2" s="1" t="s">
        <v>35</v>
      </c>
      <c r="AF2" s="1" t="s">
        <v>74</v>
      </c>
      <c r="AG2" s="1" t="s">
        <v>75</v>
      </c>
    </row>
    <row r="3" spans="1:33" s="1" customFormat="1" x14ac:dyDescent="0.25"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4</v>
      </c>
      <c r="M3" s="1" t="s">
        <v>5</v>
      </c>
      <c r="N3" s="1" t="s">
        <v>4</v>
      </c>
      <c r="O3" s="1" t="s">
        <v>5</v>
      </c>
      <c r="P3" s="1" t="s">
        <v>4</v>
      </c>
      <c r="Q3" s="1" t="s">
        <v>4</v>
      </c>
      <c r="R3" s="1" t="s">
        <v>4</v>
      </c>
      <c r="S3" s="1" t="s">
        <v>4</v>
      </c>
      <c r="T3" s="1" t="s">
        <v>4</v>
      </c>
      <c r="U3" s="1" t="s">
        <v>5</v>
      </c>
      <c r="V3" s="1" t="s">
        <v>4</v>
      </c>
      <c r="W3" s="1" t="s">
        <v>5</v>
      </c>
      <c r="X3" s="1" t="s">
        <v>4</v>
      </c>
      <c r="Y3" s="1" t="s">
        <v>4</v>
      </c>
      <c r="Z3" s="1" t="s">
        <v>5</v>
      </c>
      <c r="AA3" s="1" t="s">
        <v>4</v>
      </c>
      <c r="AB3" s="1" t="s">
        <v>4</v>
      </c>
      <c r="AC3" s="1" t="s">
        <v>33</v>
      </c>
      <c r="AD3" s="1" t="s">
        <v>4</v>
      </c>
      <c r="AE3" s="1" t="s">
        <v>4</v>
      </c>
      <c r="AF3" s="1" t="s">
        <v>4</v>
      </c>
      <c r="AG3" s="1" t="s">
        <v>4</v>
      </c>
    </row>
    <row r="4" spans="1:33" x14ac:dyDescent="0.25">
      <c r="A4">
        <v>1</v>
      </c>
      <c r="B4" s="7">
        <f>IF(A4="",0,Übersicht!$F$5)</f>
        <v>60</v>
      </c>
      <c r="C4" s="8">
        <f>IF(A4="",0,Übersicht!$F$6)</f>
        <v>4.1000000000000002E-2</v>
      </c>
      <c r="D4" s="7">
        <f t="shared" ref="D4:D35" si="0">B4*C4</f>
        <v>2.46</v>
      </c>
      <c r="E4" s="8">
        <f>IF(A4="",0,Übersicht!$F$7)</f>
        <v>0</v>
      </c>
      <c r="F4" s="7">
        <f>B4*E4</f>
        <v>0</v>
      </c>
      <c r="G4" s="7">
        <f>IF(A4="",0,Übersicht!$F$9)</f>
        <v>1886</v>
      </c>
      <c r="H4" s="8">
        <f>IF(A4="",0,Übersicht!$F$10)</f>
        <v>0.03</v>
      </c>
      <c r="I4" s="7">
        <f>G4*H4</f>
        <v>56.58</v>
      </c>
      <c r="J4" s="8">
        <f>IF(A4="",0,Übersicht!$F$11)</f>
        <v>0</v>
      </c>
      <c r="K4" s="7">
        <f>G4*J4</f>
        <v>0</v>
      </c>
      <c r="L4" s="7">
        <f>IF(A4="",0,Übersicht!$F$13)</f>
        <v>154</v>
      </c>
      <c r="M4" s="8">
        <f>IF(A4="",0,Übersicht!$F$14)</f>
        <v>0.03</v>
      </c>
      <c r="N4" s="7">
        <f>L4*M4</f>
        <v>4.62</v>
      </c>
      <c r="O4" s="8">
        <f>IF(A4="",0,Übersicht!$F$15)</f>
        <v>0</v>
      </c>
      <c r="P4" s="7">
        <f>L4*O4</f>
        <v>0</v>
      </c>
      <c r="Q4" s="7">
        <f t="shared" ref="Q4:Q35" si="1">B4+G4+L4</f>
        <v>2100</v>
      </c>
      <c r="R4" s="7">
        <f>D4+F4+I4+K4+N4+P4</f>
        <v>63.66</v>
      </c>
      <c r="S4" s="7">
        <f>IF(Übersicht!$F$19="JA",IF(A4&lt;=Übersicht!$F$17,Übersicht!$F$18/Übersicht!$F$17,0),0)</f>
        <v>0</v>
      </c>
      <c r="T4" s="7">
        <f t="shared" ref="T4:T35" si="2">Q4-R4-S4</f>
        <v>2036.34</v>
      </c>
      <c r="U4" s="9">
        <f>IF(A4="",0,Übersicht!$F$20)</f>
        <v>1.7500000000000002E-2</v>
      </c>
      <c r="V4" s="7">
        <f>IF(A4="",0,T4*(1+U4))</f>
        <v>2071.97595</v>
      </c>
      <c r="W4" s="8">
        <f>IF(A4="",0,Übersicht!$F$21)</f>
        <v>4.4600000000000001E-2</v>
      </c>
      <c r="X4" s="7">
        <f>IF(A4="",0,T4*(1+W4))</f>
        <v>2127.1607639999997</v>
      </c>
      <c r="Y4" s="7">
        <f t="shared" ref="Y4:Y35" si="3">B4+G4</f>
        <v>1946</v>
      </c>
      <c r="Z4" s="10">
        <f>IF(A4="",0,Übersicht!$F$29)</f>
        <v>0.35</v>
      </c>
      <c r="AA4" s="7">
        <f>Y4*Z4</f>
        <v>681.09999999999991</v>
      </c>
      <c r="AB4" s="7">
        <f>IF(A4="",0,IF(Übersicht!$F$19="JA",B4+G4,IF(A4&lt;=Übersicht!$F$17,B4+G4+Übersicht!$F$18/Übersicht!$F$17,B4+G4)))</f>
        <v>2696</v>
      </c>
      <c r="AC4" s="12">
        <f ca="1">IF(A4="","",DATE(YEAR(TODAY())-1+A4,1,1))</f>
        <v>41640</v>
      </c>
      <c r="AD4" s="7">
        <f>AB4</f>
        <v>2696</v>
      </c>
      <c r="AE4" s="7">
        <f>AB4-AA4</f>
        <v>2014.9</v>
      </c>
      <c r="AF4" s="7">
        <f>AB4</f>
        <v>2696</v>
      </c>
      <c r="AG4" s="7">
        <f>AB4-AA4</f>
        <v>2014.9</v>
      </c>
    </row>
    <row r="5" spans="1:33" x14ac:dyDescent="0.25">
      <c r="A5">
        <f>IF(Übersicht!$F$4&gt;A4,A4+1,"")</f>
        <v>2</v>
      </c>
      <c r="B5" s="7">
        <f>IF(A5="",0,B4*(1+Übersicht!$F$8))</f>
        <v>60</v>
      </c>
      <c r="C5" s="8">
        <f>IF(A5="",0,Übersicht!$F$6)</f>
        <v>4.1000000000000002E-2</v>
      </c>
      <c r="D5" s="7">
        <f t="shared" si="0"/>
        <v>2.46</v>
      </c>
      <c r="E5" s="8">
        <f>IF(A5="",0,Übersicht!$F$7)</f>
        <v>0</v>
      </c>
      <c r="F5" s="7">
        <f>IF(A5="",0,B5*E5+F4)</f>
        <v>0</v>
      </c>
      <c r="G5" s="7">
        <f>IF(A5="",0,G4*(1+Übersicht!$F$12))</f>
        <v>1886</v>
      </c>
      <c r="H5" s="8">
        <f>IF(A5="",0,Übersicht!$F$10)</f>
        <v>0.03</v>
      </c>
      <c r="I5" s="7">
        <f t="shared" ref="I5:I68" si="4">G5*H5</f>
        <v>56.58</v>
      </c>
      <c r="J5" s="8">
        <f>IF(A5="",0,Übersicht!$F$11)</f>
        <v>0</v>
      </c>
      <c r="K5" s="7">
        <f>IF(A5="",0,G5*J5+K4)</f>
        <v>0</v>
      </c>
      <c r="L5" s="7">
        <f>IF(A5="",0,L4*(1+Übersicht!$F$16))</f>
        <v>154</v>
      </c>
      <c r="M5" s="8">
        <f>IF(A5="",0,Übersicht!$F$14)</f>
        <v>0.03</v>
      </c>
      <c r="N5" s="7">
        <f t="shared" ref="N5:N68" si="5">L5*M5</f>
        <v>4.62</v>
      </c>
      <c r="O5" s="8">
        <f>IF(A5="",0,Übersicht!$F$15)</f>
        <v>0</v>
      </c>
      <c r="P5" s="7">
        <f>IF(A5="",0,L5*O5+P4)</f>
        <v>0</v>
      </c>
      <c r="Q5" s="7">
        <f t="shared" si="1"/>
        <v>2100</v>
      </c>
      <c r="R5" s="7">
        <f t="shared" ref="R5:R68" si="6">D5+F5+I5+K5+N5+P5</f>
        <v>63.66</v>
      </c>
      <c r="S5" s="7">
        <f>IF(Übersicht!$F$19="JA",IF(A5&lt;=Übersicht!$F$17,Übersicht!$F$18/Übersicht!$F$17,0),0)</f>
        <v>0</v>
      </c>
      <c r="T5" s="7">
        <f t="shared" si="2"/>
        <v>2036.34</v>
      </c>
      <c r="U5" s="9">
        <f>IF(A5="",0,Übersicht!$F$20)</f>
        <v>1.7500000000000002E-2</v>
      </c>
      <c r="V5" s="7">
        <f>IF(A5="",0,(T5+V4)*(1+U5))</f>
        <v>4180.2114791250006</v>
      </c>
      <c r="W5" s="8">
        <f>IF(A5="",0,Übersicht!$F$21)</f>
        <v>4.4600000000000001E-2</v>
      </c>
      <c r="X5" s="7">
        <f>IF(A5="",0,(T5+X4)*(1+W5))</f>
        <v>4349.1928980743996</v>
      </c>
      <c r="Y5" s="7">
        <f t="shared" si="3"/>
        <v>1946</v>
      </c>
      <c r="Z5" s="10">
        <f>IF(A5="",0,Übersicht!$F$29)</f>
        <v>0.35</v>
      </c>
      <c r="AA5" s="7">
        <f t="shared" ref="AA5:AA68" si="7">Y5*Z5</f>
        <v>681.09999999999991</v>
      </c>
      <c r="AB5" s="7">
        <f>IF(A5="",0,IF(Übersicht!$F$19="JA",B5+G5,IF(A5&lt;=Übersicht!$F$17,B5+G5+Übersicht!$F$18/Übersicht!$F$17,B5+G5)))</f>
        <v>1946</v>
      </c>
      <c r="AC5" s="12">
        <f t="shared" ref="AC5:AC36" ca="1" si="8">IF(A5="",AC4,DATE(YEAR(TODAY())-1+A5,1,1))</f>
        <v>42005</v>
      </c>
      <c r="AD5" s="7">
        <f t="shared" ref="AD5:AD68" si="9">AB5</f>
        <v>1946</v>
      </c>
      <c r="AE5" s="7">
        <f t="shared" ref="AE5:AE68" si="10">AB5-AA5</f>
        <v>1264.9000000000001</v>
      </c>
      <c r="AF5" s="7">
        <f t="shared" ref="AF5:AF68" si="11">AB5</f>
        <v>1946</v>
      </c>
      <c r="AG5" s="7">
        <f t="shared" ref="AG5:AG68" si="12">AB5-AA5</f>
        <v>1264.9000000000001</v>
      </c>
    </row>
    <row r="6" spans="1:33" x14ac:dyDescent="0.25">
      <c r="A6">
        <f>IF(Übersicht!$F$4&gt;A5,A5+1,"")</f>
        <v>3</v>
      </c>
      <c r="B6" s="7">
        <f>IF(A6="",0,B5*(1+Übersicht!$F$8))</f>
        <v>60</v>
      </c>
      <c r="C6" s="8">
        <f>IF(A6="",0,Übersicht!$F$6)</f>
        <v>4.1000000000000002E-2</v>
      </c>
      <c r="D6" s="7">
        <f t="shared" si="0"/>
        <v>2.46</v>
      </c>
      <c r="E6" s="8">
        <f>IF(A6="",0,Übersicht!$F$7)</f>
        <v>0</v>
      </c>
      <c r="F6" s="7">
        <f t="shared" ref="F6:F69" si="13">IF(A6="",0,B6*E6+F5)</f>
        <v>0</v>
      </c>
      <c r="G6" s="7">
        <f>IF(A6="",0,G5*(1+Übersicht!$F$12))</f>
        <v>1886</v>
      </c>
      <c r="H6" s="8">
        <f>IF(A6="",0,Übersicht!$F$10)</f>
        <v>0.03</v>
      </c>
      <c r="I6" s="7">
        <f t="shared" si="4"/>
        <v>56.58</v>
      </c>
      <c r="J6" s="8">
        <f>IF(A6="",0,Übersicht!$F$11)</f>
        <v>0</v>
      </c>
      <c r="K6" s="7">
        <f t="shared" ref="K6:K69" si="14">IF(A6="",0,G6*J6+K5)</f>
        <v>0</v>
      </c>
      <c r="L6" s="7">
        <f>IF(A6="",0,L5*(1+Übersicht!$F$16))</f>
        <v>154</v>
      </c>
      <c r="M6" s="8">
        <f>IF(A6="",0,Übersicht!$F$14)</f>
        <v>0.03</v>
      </c>
      <c r="N6" s="7">
        <f t="shared" si="5"/>
        <v>4.62</v>
      </c>
      <c r="O6" s="8">
        <f>IF(A6="",0,Übersicht!$F$15)</f>
        <v>0</v>
      </c>
      <c r="P6" s="7">
        <f t="shared" ref="P6:P69" si="15">IF(A6="",0,L6*O6+P5)</f>
        <v>0</v>
      </c>
      <c r="Q6" s="7">
        <f t="shared" si="1"/>
        <v>2100</v>
      </c>
      <c r="R6" s="7">
        <f t="shared" si="6"/>
        <v>63.66</v>
      </c>
      <c r="S6" s="7">
        <f>IF(Übersicht!$F$19="JA",IF(A6&lt;=Übersicht!$F$17,Übersicht!$F$18/Übersicht!$F$17,0),0)</f>
        <v>0</v>
      </c>
      <c r="T6" s="7">
        <f t="shared" si="2"/>
        <v>2036.34</v>
      </c>
      <c r="U6" s="9">
        <f>IF(A6="",0,Übersicht!$F$20)</f>
        <v>1.7500000000000002E-2</v>
      </c>
      <c r="V6" s="7">
        <f t="shared" ref="V6:V69" si="16">IF(A6="",0,(T6+V5)*(1+U6))</f>
        <v>6325.3411300096886</v>
      </c>
      <c r="W6" s="8">
        <f>IF(A6="",0,Übersicht!$F$21)</f>
        <v>4.4600000000000001E-2</v>
      </c>
      <c r="X6" s="7">
        <f t="shared" ref="X6:X69" si="17">IF(A6="",0,(T6+X5)*(1+W6))</f>
        <v>6670.3276653285175</v>
      </c>
      <c r="Y6" s="7">
        <f t="shared" si="3"/>
        <v>1946</v>
      </c>
      <c r="Z6" s="10">
        <f>IF(A6="",0,Übersicht!$F$29)</f>
        <v>0.35</v>
      </c>
      <c r="AA6" s="7">
        <f t="shared" si="7"/>
        <v>681.09999999999991</v>
      </c>
      <c r="AB6" s="7">
        <f>IF(A6="",0,IF(Übersicht!$F$19="JA",B6+G6,IF(A6&lt;=Übersicht!$F$17,B6+G6+Übersicht!$F$18/Übersicht!$F$17,B6+G6)))</f>
        <v>1946</v>
      </c>
      <c r="AC6" s="12">
        <f t="shared" ca="1" si="8"/>
        <v>42370</v>
      </c>
      <c r="AD6" s="7">
        <f t="shared" si="9"/>
        <v>1946</v>
      </c>
      <c r="AE6" s="7">
        <f t="shared" si="10"/>
        <v>1264.9000000000001</v>
      </c>
      <c r="AF6" s="7">
        <f t="shared" si="11"/>
        <v>1946</v>
      </c>
      <c r="AG6" s="7">
        <f t="shared" si="12"/>
        <v>1264.9000000000001</v>
      </c>
    </row>
    <row r="7" spans="1:33" x14ac:dyDescent="0.25">
      <c r="A7">
        <f>IF(Übersicht!$F$4&gt;A6,A6+1,"")</f>
        <v>4</v>
      </c>
      <c r="B7" s="7">
        <f>IF(A7="",0,B6*(1+Übersicht!$F$8))</f>
        <v>60</v>
      </c>
      <c r="C7" s="8">
        <f>IF(A7="",0,Übersicht!$F$6)</f>
        <v>4.1000000000000002E-2</v>
      </c>
      <c r="D7" s="7">
        <f t="shared" si="0"/>
        <v>2.46</v>
      </c>
      <c r="E7" s="8">
        <f>IF(A7="",0,Übersicht!$F$7)</f>
        <v>0</v>
      </c>
      <c r="F7" s="7">
        <f t="shared" si="13"/>
        <v>0</v>
      </c>
      <c r="G7" s="7">
        <f>IF(A7="",0,G6*(1+Übersicht!$F$12))</f>
        <v>1886</v>
      </c>
      <c r="H7" s="8">
        <f>IF(A7="",0,Übersicht!$F$10)</f>
        <v>0.03</v>
      </c>
      <c r="I7" s="7">
        <f t="shared" si="4"/>
        <v>56.58</v>
      </c>
      <c r="J7" s="8">
        <f>IF(A7="",0,Übersicht!$F$11)</f>
        <v>0</v>
      </c>
      <c r="K7" s="7">
        <f t="shared" si="14"/>
        <v>0</v>
      </c>
      <c r="L7" s="7">
        <f>IF(A7="",0,L6*(1+Übersicht!$F$16))</f>
        <v>154</v>
      </c>
      <c r="M7" s="8">
        <f>IF(A7="",0,Übersicht!$F$14)</f>
        <v>0.03</v>
      </c>
      <c r="N7" s="7">
        <f t="shared" si="5"/>
        <v>4.62</v>
      </c>
      <c r="O7" s="8">
        <f>IF(A7="",0,Übersicht!$F$15)</f>
        <v>0</v>
      </c>
      <c r="P7" s="7">
        <f t="shared" si="15"/>
        <v>0</v>
      </c>
      <c r="Q7" s="7">
        <f t="shared" si="1"/>
        <v>2100</v>
      </c>
      <c r="R7" s="7">
        <f t="shared" si="6"/>
        <v>63.66</v>
      </c>
      <c r="S7" s="7">
        <f>IF(Übersicht!$F$19="JA",IF(A7&lt;=Übersicht!$F$17,Übersicht!$F$18/Übersicht!$F$17,0),0)</f>
        <v>0</v>
      </c>
      <c r="T7" s="7">
        <f t="shared" si="2"/>
        <v>2036.34</v>
      </c>
      <c r="U7" s="9">
        <f>IF(A7="",0,Übersicht!$F$20)</f>
        <v>1.7500000000000002E-2</v>
      </c>
      <c r="V7" s="7">
        <f t="shared" si="16"/>
        <v>8508.0105497848581</v>
      </c>
      <c r="W7" s="8">
        <f>IF(A7="",0,Übersicht!$F$21)</f>
        <v>4.4600000000000001E-2</v>
      </c>
      <c r="X7" s="7">
        <f t="shared" si="17"/>
        <v>9094.9850432021685</v>
      </c>
      <c r="Y7" s="7">
        <f t="shared" si="3"/>
        <v>1946</v>
      </c>
      <c r="Z7" s="10">
        <f>IF(A7="",0,Übersicht!$F$29)</f>
        <v>0.35</v>
      </c>
      <c r="AA7" s="7">
        <f t="shared" si="7"/>
        <v>681.09999999999991</v>
      </c>
      <c r="AB7" s="7">
        <f>IF(A7="",0,IF(Übersicht!$F$19="JA",B7+G7,IF(A7&lt;=Übersicht!$F$17,B7+G7+Übersicht!$F$18/Übersicht!$F$17,B7+G7)))</f>
        <v>1946</v>
      </c>
      <c r="AC7" s="12">
        <f t="shared" ca="1" si="8"/>
        <v>42736</v>
      </c>
      <c r="AD7" s="7">
        <f t="shared" si="9"/>
        <v>1946</v>
      </c>
      <c r="AE7" s="7">
        <f t="shared" si="10"/>
        <v>1264.9000000000001</v>
      </c>
      <c r="AF7" s="7">
        <f t="shared" si="11"/>
        <v>1946</v>
      </c>
      <c r="AG7" s="7">
        <f t="shared" si="12"/>
        <v>1264.9000000000001</v>
      </c>
    </row>
    <row r="8" spans="1:33" x14ac:dyDescent="0.25">
      <c r="A8">
        <f>IF(Übersicht!$F$4&gt;A7,A7+1,"")</f>
        <v>5</v>
      </c>
      <c r="B8" s="7">
        <f>IF(A8="",0,B7*(1+Übersicht!$F$8))</f>
        <v>60</v>
      </c>
      <c r="C8" s="8">
        <f>IF(A8="",0,Übersicht!$F$6)</f>
        <v>4.1000000000000002E-2</v>
      </c>
      <c r="D8" s="7">
        <f t="shared" si="0"/>
        <v>2.46</v>
      </c>
      <c r="E8" s="8">
        <f>IF(A8="",0,Übersicht!$F$7)</f>
        <v>0</v>
      </c>
      <c r="F8" s="7">
        <f t="shared" si="13"/>
        <v>0</v>
      </c>
      <c r="G8" s="7">
        <f>IF(A8="",0,G7*(1+Übersicht!$F$12))</f>
        <v>1886</v>
      </c>
      <c r="H8" s="8">
        <f>IF(A8="",0,Übersicht!$F$10)</f>
        <v>0.03</v>
      </c>
      <c r="I8" s="7">
        <f t="shared" si="4"/>
        <v>56.58</v>
      </c>
      <c r="J8" s="8">
        <f>IF(A8="",0,Übersicht!$F$11)</f>
        <v>0</v>
      </c>
      <c r="K8" s="7">
        <f t="shared" si="14"/>
        <v>0</v>
      </c>
      <c r="L8" s="7">
        <f>IF(A8="",0,L7*(1+Übersicht!$F$16))</f>
        <v>154</v>
      </c>
      <c r="M8" s="8">
        <f>IF(A8="",0,Übersicht!$F$14)</f>
        <v>0.03</v>
      </c>
      <c r="N8" s="7">
        <f t="shared" si="5"/>
        <v>4.62</v>
      </c>
      <c r="O8" s="8">
        <f>IF(A8="",0,Übersicht!$F$15)</f>
        <v>0</v>
      </c>
      <c r="P8" s="7">
        <f t="shared" si="15"/>
        <v>0</v>
      </c>
      <c r="Q8" s="7">
        <f t="shared" si="1"/>
        <v>2100</v>
      </c>
      <c r="R8" s="7">
        <f t="shared" si="6"/>
        <v>63.66</v>
      </c>
      <c r="S8" s="7">
        <f>IF(Übersicht!$F$19="JA",IF(A8&lt;=Übersicht!$F$17,Übersicht!$F$18/Übersicht!$F$17,0),0)</f>
        <v>0</v>
      </c>
      <c r="T8" s="7">
        <f t="shared" si="2"/>
        <v>2036.34</v>
      </c>
      <c r="U8" s="9">
        <f>IF(A8="",0,Übersicht!$F$20)</f>
        <v>1.7500000000000002E-2</v>
      </c>
      <c r="V8" s="7">
        <f t="shared" si="16"/>
        <v>10728.876684406094</v>
      </c>
      <c r="W8" s="8">
        <f>IF(A8="",0,Übersicht!$F$21)</f>
        <v>4.4600000000000001E-2</v>
      </c>
      <c r="X8" s="7">
        <f t="shared" si="17"/>
        <v>11627.782140128986</v>
      </c>
      <c r="Y8" s="7">
        <f t="shared" si="3"/>
        <v>1946</v>
      </c>
      <c r="Z8" s="10">
        <f>IF(A8="",0,Übersicht!$F$29)</f>
        <v>0.35</v>
      </c>
      <c r="AA8" s="7">
        <f t="shared" si="7"/>
        <v>681.09999999999991</v>
      </c>
      <c r="AB8" s="7">
        <f>IF(A8="",0,IF(Übersicht!$F$19="JA",B8+G8,IF(A8&lt;=Übersicht!$F$17,B8+G8+Übersicht!$F$18/Übersicht!$F$17,B8+G8)))</f>
        <v>1946</v>
      </c>
      <c r="AC8" s="12">
        <f t="shared" ca="1" si="8"/>
        <v>43101</v>
      </c>
      <c r="AD8" s="7">
        <f t="shared" si="9"/>
        <v>1946</v>
      </c>
      <c r="AE8" s="7">
        <f t="shared" si="10"/>
        <v>1264.9000000000001</v>
      </c>
      <c r="AF8" s="7">
        <f t="shared" si="11"/>
        <v>1946</v>
      </c>
      <c r="AG8" s="7">
        <f t="shared" si="12"/>
        <v>1264.9000000000001</v>
      </c>
    </row>
    <row r="9" spans="1:33" x14ac:dyDescent="0.25">
      <c r="A9">
        <f>IF(Übersicht!$F$4&gt;A8,A8+1,"")</f>
        <v>6</v>
      </c>
      <c r="B9" s="7">
        <f>IF(A9="",0,B8*(1+Übersicht!$F$8))</f>
        <v>60</v>
      </c>
      <c r="C9" s="8">
        <f>IF(A9="",0,Übersicht!$F$6)</f>
        <v>4.1000000000000002E-2</v>
      </c>
      <c r="D9" s="7">
        <f t="shared" si="0"/>
        <v>2.46</v>
      </c>
      <c r="E9" s="8">
        <f>IF(A9="",0,Übersicht!$F$7)</f>
        <v>0</v>
      </c>
      <c r="F9" s="7">
        <f t="shared" si="13"/>
        <v>0</v>
      </c>
      <c r="G9" s="7">
        <f>IF(A9="",0,G8*(1+Übersicht!$F$12))</f>
        <v>1886</v>
      </c>
      <c r="H9" s="8">
        <f>IF(A9="",0,Übersicht!$F$10)</f>
        <v>0.03</v>
      </c>
      <c r="I9" s="7">
        <f t="shared" si="4"/>
        <v>56.58</v>
      </c>
      <c r="J9" s="8">
        <f>IF(A9="",0,Übersicht!$F$11)</f>
        <v>0</v>
      </c>
      <c r="K9" s="7">
        <f t="shared" si="14"/>
        <v>0</v>
      </c>
      <c r="L9" s="7">
        <f>IF(A9="",0,L8*(1+Übersicht!$F$16))</f>
        <v>154</v>
      </c>
      <c r="M9" s="8">
        <f>IF(A9="",0,Übersicht!$F$14)</f>
        <v>0.03</v>
      </c>
      <c r="N9" s="7">
        <f t="shared" si="5"/>
        <v>4.62</v>
      </c>
      <c r="O9" s="8">
        <f>IF(A9="",0,Übersicht!$F$15)</f>
        <v>0</v>
      </c>
      <c r="P9" s="7">
        <f t="shared" si="15"/>
        <v>0</v>
      </c>
      <c r="Q9" s="7">
        <f t="shared" si="1"/>
        <v>2100</v>
      </c>
      <c r="R9" s="7">
        <f t="shared" si="6"/>
        <v>63.66</v>
      </c>
      <c r="S9" s="7">
        <f>IF(Übersicht!$F$19="JA",IF(A9&lt;=Übersicht!$F$17,Übersicht!$F$18/Übersicht!$F$17,0),0)</f>
        <v>0</v>
      </c>
      <c r="T9" s="7">
        <f t="shared" si="2"/>
        <v>2036.34</v>
      </c>
      <c r="U9" s="9">
        <f>IF(A9="",0,Übersicht!$F$20)</f>
        <v>1.7500000000000002E-2</v>
      </c>
      <c r="V9" s="7">
        <f t="shared" si="16"/>
        <v>12988.607976383202</v>
      </c>
      <c r="W9" s="8">
        <f>IF(A9="",0,Übersicht!$F$21)</f>
        <v>4.4600000000000001E-2</v>
      </c>
      <c r="X9" s="7">
        <f t="shared" si="17"/>
        <v>14273.541987578737</v>
      </c>
      <c r="Y9" s="7">
        <f t="shared" si="3"/>
        <v>1946</v>
      </c>
      <c r="Z9" s="10">
        <f>IF(A9="",0,Übersicht!$F$29)</f>
        <v>0.35</v>
      </c>
      <c r="AA9" s="7">
        <f t="shared" si="7"/>
        <v>681.09999999999991</v>
      </c>
      <c r="AB9" s="7">
        <f>IF(A9="",0,IF(Übersicht!$F$19="JA",B9+G9,IF(A9&lt;=Übersicht!$F$17,B9+G9+Übersicht!$F$18/Übersicht!$F$17,B9+G9)))</f>
        <v>1946</v>
      </c>
      <c r="AC9" s="12">
        <f t="shared" ca="1" si="8"/>
        <v>43466</v>
      </c>
      <c r="AD9" s="7">
        <f t="shared" si="9"/>
        <v>1946</v>
      </c>
      <c r="AE9" s="7">
        <f t="shared" si="10"/>
        <v>1264.9000000000001</v>
      </c>
      <c r="AF9" s="7">
        <f t="shared" si="11"/>
        <v>1946</v>
      </c>
      <c r="AG9" s="7">
        <f t="shared" si="12"/>
        <v>1264.9000000000001</v>
      </c>
    </row>
    <row r="10" spans="1:33" x14ac:dyDescent="0.25">
      <c r="A10">
        <f>IF(Übersicht!$F$4&gt;A9,A9+1,"")</f>
        <v>7</v>
      </c>
      <c r="B10" s="7">
        <f>IF(A10="",0,B9*(1+Übersicht!$F$8))</f>
        <v>60</v>
      </c>
      <c r="C10" s="8">
        <f>IF(A10="",0,Übersicht!$F$6)</f>
        <v>4.1000000000000002E-2</v>
      </c>
      <c r="D10" s="7">
        <f t="shared" si="0"/>
        <v>2.46</v>
      </c>
      <c r="E10" s="8">
        <f>IF(A10="",0,Übersicht!$F$7)</f>
        <v>0</v>
      </c>
      <c r="F10" s="7">
        <f t="shared" si="13"/>
        <v>0</v>
      </c>
      <c r="G10" s="7">
        <f>IF(A10="",0,G9*(1+Übersicht!$F$12))</f>
        <v>1886</v>
      </c>
      <c r="H10" s="8">
        <f>IF(A10="",0,Übersicht!$F$10)</f>
        <v>0.03</v>
      </c>
      <c r="I10" s="7">
        <f t="shared" si="4"/>
        <v>56.58</v>
      </c>
      <c r="J10" s="8">
        <f>IF(A10="",0,Übersicht!$F$11)</f>
        <v>0</v>
      </c>
      <c r="K10" s="7">
        <f t="shared" si="14"/>
        <v>0</v>
      </c>
      <c r="L10" s="7">
        <f>IF(A10="",0,L9*(1+Übersicht!$F$16))</f>
        <v>154</v>
      </c>
      <c r="M10" s="8">
        <f>IF(A10="",0,Übersicht!$F$14)</f>
        <v>0.03</v>
      </c>
      <c r="N10" s="7">
        <f t="shared" si="5"/>
        <v>4.62</v>
      </c>
      <c r="O10" s="8">
        <f>IF(A10="",0,Übersicht!$F$15)</f>
        <v>0</v>
      </c>
      <c r="P10" s="7">
        <f t="shared" si="15"/>
        <v>0</v>
      </c>
      <c r="Q10" s="7">
        <f t="shared" si="1"/>
        <v>2100</v>
      </c>
      <c r="R10" s="7">
        <f t="shared" si="6"/>
        <v>63.66</v>
      </c>
      <c r="S10" s="7">
        <f>IF(Übersicht!$F$19="JA",IF(A10&lt;=Übersicht!$F$17,Übersicht!$F$18/Übersicht!$F$17,0),0)</f>
        <v>0</v>
      </c>
      <c r="T10" s="7">
        <f t="shared" si="2"/>
        <v>2036.34</v>
      </c>
      <c r="U10" s="9">
        <f>IF(A10="",0,Übersicht!$F$20)</f>
        <v>1.7500000000000002E-2</v>
      </c>
      <c r="V10" s="7">
        <f t="shared" si="16"/>
        <v>15287.884565969909</v>
      </c>
      <c r="W10" s="8">
        <f>IF(A10="",0,Übersicht!$F$21)</f>
        <v>4.4600000000000001E-2</v>
      </c>
      <c r="X10" s="7">
        <f t="shared" si="17"/>
        <v>17037.302724224748</v>
      </c>
      <c r="Y10" s="7">
        <f t="shared" si="3"/>
        <v>1946</v>
      </c>
      <c r="Z10" s="10">
        <f>IF(A10="",0,Übersicht!$F$29)</f>
        <v>0.35</v>
      </c>
      <c r="AA10" s="7">
        <f t="shared" si="7"/>
        <v>681.09999999999991</v>
      </c>
      <c r="AB10" s="7">
        <f>IF(A10="",0,IF(Übersicht!$F$19="JA",B10+G10,IF(A10&lt;=Übersicht!$F$17,B10+G10+Übersicht!$F$18/Übersicht!$F$17,B10+G10)))</f>
        <v>1946</v>
      </c>
      <c r="AC10" s="12">
        <f t="shared" ca="1" si="8"/>
        <v>43831</v>
      </c>
      <c r="AD10" s="7">
        <f t="shared" si="9"/>
        <v>1946</v>
      </c>
      <c r="AE10" s="7">
        <f t="shared" si="10"/>
        <v>1264.9000000000001</v>
      </c>
      <c r="AF10" s="7">
        <f t="shared" si="11"/>
        <v>1946</v>
      </c>
      <c r="AG10" s="7">
        <f t="shared" si="12"/>
        <v>1264.9000000000001</v>
      </c>
    </row>
    <row r="11" spans="1:33" x14ac:dyDescent="0.25">
      <c r="A11">
        <f>IF(Übersicht!$F$4&gt;A10,A10+1,"")</f>
        <v>8</v>
      </c>
      <c r="B11" s="7">
        <f>IF(A11="",0,B10*(1+Übersicht!$F$8))</f>
        <v>60</v>
      </c>
      <c r="C11" s="8">
        <f>IF(A11="",0,Übersicht!$F$6)</f>
        <v>4.1000000000000002E-2</v>
      </c>
      <c r="D11" s="7">
        <f t="shared" si="0"/>
        <v>2.46</v>
      </c>
      <c r="E11" s="8">
        <f>IF(A11="",0,Übersicht!$F$7)</f>
        <v>0</v>
      </c>
      <c r="F11" s="7">
        <f t="shared" si="13"/>
        <v>0</v>
      </c>
      <c r="G11" s="7">
        <f>IF(A11="",0,G10*(1+Übersicht!$F$12))</f>
        <v>1886</v>
      </c>
      <c r="H11" s="8">
        <f>IF(A11="",0,Übersicht!$F$10)</f>
        <v>0.03</v>
      </c>
      <c r="I11" s="7">
        <f t="shared" si="4"/>
        <v>56.58</v>
      </c>
      <c r="J11" s="8">
        <f>IF(A11="",0,Übersicht!$F$11)</f>
        <v>0</v>
      </c>
      <c r="K11" s="7">
        <f t="shared" si="14"/>
        <v>0</v>
      </c>
      <c r="L11" s="7">
        <f>IF(A11="",0,L10*(1+Übersicht!$F$16))</f>
        <v>154</v>
      </c>
      <c r="M11" s="8">
        <f>IF(A11="",0,Übersicht!$F$14)</f>
        <v>0.03</v>
      </c>
      <c r="N11" s="7">
        <f t="shared" si="5"/>
        <v>4.62</v>
      </c>
      <c r="O11" s="8">
        <f>IF(A11="",0,Übersicht!$F$15)</f>
        <v>0</v>
      </c>
      <c r="P11" s="7">
        <f t="shared" si="15"/>
        <v>0</v>
      </c>
      <c r="Q11" s="7">
        <f t="shared" si="1"/>
        <v>2100</v>
      </c>
      <c r="R11" s="7">
        <f t="shared" si="6"/>
        <v>63.66</v>
      </c>
      <c r="S11" s="7">
        <f>IF(Übersicht!$F$19="JA",IF(A11&lt;=Übersicht!$F$17,Übersicht!$F$18/Übersicht!$F$17,0),0)</f>
        <v>0</v>
      </c>
      <c r="T11" s="7">
        <f t="shared" si="2"/>
        <v>2036.34</v>
      </c>
      <c r="U11" s="9">
        <f>IF(A11="",0,Übersicht!$F$20)</f>
        <v>1.7500000000000002E-2</v>
      </c>
      <c r="V11" s="7">
        <f t="shared" si="16"/>
        <v>17627.398495874382</v>
      </c>
      <c r="W11" s="8">
        <f>IF(A11="",0,Übersicht!$F$21)</f>
        <v>4.4600000000000001E-2</v>
      </c>
      <c r="X11" s="7">
        <f t="shared" si="17"/>
        <v>19924.327189725173</v>
      </c>
      <c r="Y11" s="7">
        <f t="shared" si="3"/>
        <v>1946</v>
      </c>
      <c r="Z11" s="10">
        <f>IF(A11="",0,Übersicht!$F$29)</f>
        <v>0.35</v>
      </c>
      <c r="AA11" s="7">
        <f t="shared" si="7"/>
        <v>681.09999999999991</v>
      </c>
      <c r="AB11" s="7">
        <f>IF(A11="",0,IF(Übersicht!$F$19="JA",B11+G11,IF(A11&lt;=Übersicht!$F$17,B11+G11+Übersicht!$F$18/Übersicht!$F$17,B11+G11)))</f>
        <v>1946</v>
      </c>
      <c r="AC11" s="12">
        <f t="shared" ca="1" si="8"/>
        <v>44197</v>
      </c>
      <c r="AD11" s="7">
        <f t="shared" si="9"/>
        <v>1946</v>
      </c>
      <c r="AE11" s="7">
        <f t="shared" si="10"/>
        <v>1264.9000000000001</v>
      </c>
      <c r="AF11" s="7">
        <f t="shared" si="11"/>
        <v>1946</v>
      </c>
      <c r="AG11" s="7">
        <f t="shared" si="12"/>
        <v>1264.9000000000001</v>
      </c>
    </row>
    <row r="12" spans="1:33" x14ac:dyDescent="0.25">
      <c r="A12">
        <f>IF(Übersicht!$F$4&gt;A11,A11+1,"")</f>
        <v>9</v>
      </c>
      <c r="B12" s="7">
        <f>IF(A12="",0,B11*(1+Übersicht!$F$8))</f>
        <v>60</v>
      </c>
      <c r="C12" s="8">
        <f>IF(A12="",0,Übersicht!$F$6)</f>
        <v>4.1000000000000002E-2</v>
      </c>
      <c r="D12" s="7">
        <f t="shared" si="0"/>
        <v>2.46</v>
      </c>
      <c r="E12" s="8">
        <f>IF(A12="",0,Übersicht!$F$7)</f>
        <v>0</v>
      </c>
      <c r="F12" s="7">
        <f t="shared" si="13"/>
        <v>0</v>
      </c>
      <c r="G12" s="7">
        <f>IF(A12="",0,G11*(1+Übersicht!$F$12))</f>
        <v>1886</v>
      </c>
      <c r="H12" s="8">
        <f>IF(A12="",0,Übersicht!$F$10)</f>
        <v>0.03</v>
      </c>
      <c r="I12" s="7">
        <f t="shared" si="4"/>
        <v>56.58</v>
      </c>
      <c r="J12" s="8">
        <f>IF(A12="",0,Übersicht!$F$11)</f>
        <v>0</v>
      </c>
      <c r="K12" s="7">
        <f t="shared" si="14"/>
        <v>0</v>
      </c>
      <c r="L12" s="7">
        <f>IF(A12="",0,L11*(1+Übersicht!$F$16))</f>
        <v>154</v>
      </c>
      <c r="M12" s="8">
        <f>IF(A12="",0,Übersicht!$F$14)</f>
        <v>0.03</v>
      </c>
      <c r="N12" s="7">
        <f t="shared" si="5"/>
        <v>4.62</v>
      </c>
      <c r="O12" s="8">
        <f>IF(A12="",0,Übersicht!$F$15)</f>
        <v>0</v>
      </c>
      <c r="P12" s="7">
        <f t="shared" si="15"/>
        <v>0</v>
      </c>
      <c r="Q12" s="7">
        <f t="shared" si="1"/>
        <v>2100</v>
      </c>
      <c r="R12" s="7">
        <f t="shared" si="6"/>
        <v>63.66</v>
      </c>
      <c r="S12" s="7">
        <f>IF(Übersicht!$F$19="JA",IF(A12&lt;=Übersicht!$F$17,Übersicht!$F$18/Übersicht!$F$17,0),0)</f>
        <v>0</v>
      </c>
      <c r="T12" s="7">
        <f t="shared" si="2"/>
        <v>2036.34</v>
      </c>
      <c r="U12" s="9">
        <f>IF(A12="",0,Übersicht!$F$20)</f>
        <v>1.7500000000000002E-2</v>
      </c>
      <c r="V12" s="7">
        <f t="shared" si="16"/>
        <v>20007.853919552184</v>
      </c>
      <c r="W12" s="8">
        <f>IF(A12="",0,Übersicht!$F$21)</f>
        <v>4.4600000000000001E-2</v>
      </c>
      <c r="X12" s="7">
        <f t="shared" si="17"/>
        <v>22940.112946386915</v>
      </c>
      <c r="Y12" s="7">
        <f t="shared" si="3"/>
        <v>1946</v>
      </c>
      <c r="Z12" s="10">
        <f>IF(A12="",0,Übersicht!$F$29)</f>
        <v>0.35</v>
      </c>
      <c r="AA12" s="7">
        <f t="shared" si="7"/>
        <v>681.09999999999991</v>
      </c>
      <c r="AB12" s="7">
        <f>IF(A12="",0,IF(Übersicht!$F$19="JA",B12+G12,IF(A12&lt;=Übersicht!$F$17,B12+G12+Übersicht!$F$18/Übersicht!$F$17,B12+G12)))</f>
        <v>1946</v>
      </c>
      <c r="AC12" s="12">
        <f t="shared" ca="1" si="8"/>
        <v>44562</v>
      </c>
      <c r="AD12" s="7">
        <f t="shared" si="9"/>
        <v>1946</v>
      </c>
      <c r="AE12" s="7">
        <f t="shared" si="10"/>
        <v>1264.9000000000001</v>
      </c>
      <c r="AF12" s="7">
        <f t="shared" si="11"/>
        <v>1946</v>
      </c>
      <c r="AG12" s="7">
        <f t="shared" si="12"/>
        <v>1264.9000000000001</v>
      </c>
    </row>
    <row r="13" spans="1:33" x14ac:dyDescent="0.25">
      <c r="A13">
        <f>IF(Übersicht!$F$4&gt;A12,A12+1,"")</f>
        <v>10</v>
      </c>
      <c r="B13" s="7">
        <f>IF(A13="",0,B12*(1+Übersicht!$F$8))</f>
        <v>60</v>
      </c>
      <c r="C13" s="8">
        <f>IF(A13="",0,Übersicht!$F$6)</f>
        <v>4.1000000000000002E-2</v>
      </c>
      <c r="D13" s="7">
        <f t="shared" si="0"/>
        <v>2.46</v>
      </c>
      <c r="E13" s="8">
        <f>IF(A13="",0,Übersicht!$F$7)</f>
        <v>0</v>
      </c>
      <c r="F13" s="7">
        <f t="shared" si="13"/>
        <v>0</v>
      </c>
      <c r="G13" s="7">
        <f>IF(A13="",0,G12*(1+Übersicht!$F$12))</f>
        <v>1886</v>
      </c>
      <c r="H13" s="8">
        <f>IF(A13="",0,Übersicht!$F$10)</f>
        <v>0.03</v>
      </c>
      <c r="I13" s="7">
        <f t="shared" si="4"/>
        <v>56.58</v>
      </c>
      <c r="J13" s="8">
        <f>IF(A13="",0,Übersicht!$F$11)</f>
        <v>0</v>
      </c>
      <c r="K13" s="7">
        <f t="shared" si="14"/>
        <v>0</v>
      </c>
      <c r="L13" s="7">
        <f>IF(A13="",0,L12*(1+Übersicht!$F$16))</f>
        <v>154</v>
      </c>
      <c r="M13" s="8">
        <f>IF(A13="",0,Übersicht!$F$14)</f>
        <v>0.03</v>
      </c>
      <c r="N13" s="7">
        <f t="shared" si="5"/>
        <v>4.62</v>
      </c>
      <c r="O13" s="8">
        <f>IF(A13="",0,Übersicht!$F$15)</f>
        <v>0</v>
      </c>
      <c r="P13" s="7">
        <f t="shared" si="15"/>
        <v>0</v>
      </c>
      <c r="Q13" s="7">
        <f t="shared" si="1"/>
        <v>2100</v>
      </c>
      <c r="R13" s="7">
        <f t="shared" si="6"/>
        <v>63.66</v>
      </c>
      <c r="S13" s="7">
        <f>IF(Übersicht!$F$19="JA",IF(A13&lt;=Übersicht!$F$17,Übersicht!$F$18/Übersicht!$F$17,0),0)</f>
        <v>0</v>
      </c>
      <c r="T13" s="7">
        <f t="shared" si="2"/>
        <v>2036.34</v>
      </c>
      <c r="U13" s="9">
        <f>IF(A13="",0,Übersicht!$F$20)</f>
        <v>1.7500000000000002E-2</v>
      </c>
      <c r="V13" s="7">
        <f t="shared" si="16"/>
        <v>22429.967313144349</v>
      </c>
      <c r="W13" s="8">
        <f>IF(A13="",0,Übersicht!$F$21)</f>
        <v>4.4600000000000001E-2</v>
      </c>
      <c r="X13" s="7">
        <f t="shared" si="17"/>
        <v>26090.402747795772</v>
      </c>
      <c r="Y13" s="7">
        <f t="shared" si="3"/>
        <v>1946</v>
      </c>
      <c r="Z13" s="10">
        <f>IF(A13="",0,Übersicht!$F$29)</f>
        <v>0.35</v>
      </c>
      <c r="AA13" s="7">
        <f t="shared" si="7"/>
        <v>681.09999999999991</v>
      </c>
      <c r="AB13" s="7">
        <f>IF(A13="",0,IF(Übersicht!$F$19="JA",B13+G13,IF(A13&lt;=Übersicht!$F$17,B13+G13+Übersicht!$F$18/Übersicht!$F$17,B13+G13)))</f>
        <v>1946</v>
      </c>
      <c r="AC13" s="12">
        <f t="shared" ca="1" si="8"/>
        <v>44927</v>
      </c>
      <c r="AD13" s="7">
        <f t="shared" si="9"/>
        <v>1946</v>
      </c>
      <c r="AE13" s="7">
        <f t="shared" si="10"/>
        <v>1264.9000000000001</v>
      </c>
      <c r="AF13" s="7">
        <f t="shared" si="11"/>
        <v>1946</v>
      </c>
      <c r="AG13" s="7">
        <f t="shared" si="12"/>
        <v>1264.9000000000001</v>
      </c>
    </row>
    <row r="14" spans="1:33" x14ac:dyDescent="0.25">
      <c r="A14">
        <f>IF(Übersicht!$F$4&gt;A13,A13+1,"")</f>
        <v>11</v>
      </c>
      <c r="B14" s="7">
        <f>IF(A14="",0,B13*(1+Übersicht!$F$8))</f>
        <v>60</v>
      </c>
      <c r="C14" s="8">
        <f>IF(A14="",0,Übersicht!$F$6)</f>
        <v>4.1000000000000002E-2</v>
      </c>
      <c r="D14" s="7">
        <f t="shared" si="0"/>
        <v>2.46</v>
      </c>
      <c r="E14" s="8">
        <f>IF(A14="",0,Übersicht!$F$7)</f>
        <v>0</v>
      </c>
      <c r="F14" s="7">
        <f t="shared" si="13"/>
        <v>0</v>
      </c>
      <c r="G14" s="7">
        <f>IF(A14="",0,G13*(1+Übersicht!$F$12))</f>
        <v>1886</v>
      </c>
      <c r="H14" s="8">
        <f>IF(A14="",0,Übersicht!$F$10)</f>
        <v>0.03</v>
      </c>
      <c r="I14" s="7">
        <f t="shared" si="4"/>
        <v>56.58</v>
      </c>
      <c r="J14" s="8">
        <f>IF(A14="",0,Übersicht!$F$11)</f>
        <v>0</v>
      </c>
      <c r="K14" s="7">
        <f t="shared" si="14"/>
        <v>0</v>
      </c>
      <c r="L14" s="7">
        <f>IF(A14="",0,L13*(1+Übersicht!$F$16))</f>
        <v>154</v>
      </c>
      <c r="M14" s="8">
        <f>IF(A14="",0,Übersicht!$F$14)</f>
        <v>0.03</v>
      </c>
      <c r="N14" s="7">
        <f t="shared" si="5"/>
        <v>4.62</v>
      </c>
      <c r="O14" s="8">
        <f>IF(A14="",0,Übersicht!$F$15)</f>
        <v>0</v>
      </c>
      <c r="P14" s="7">
        <f t="shared" si="15"/>
        <v>0</v>
      </c>
      <c r="Q14" s="7">
        <f t="shared" si="1"/>
        <v>2100</v>
      </c>
      <c r="R14" s="7">
        <f t="shared" si="6"/>
        <v>63.66</v>
      </c>
      <c r="S14" s="7">
        <f>IF(Übersicht!$F$19="JA",IF(A14&lt;=Übersicht!$F$17,Übersicht!$F$18/Übersicht!$F$17,0),0)</f>
        <v>0</v>
      </c>
      <c r="T14" s="7">
        <f t="shared" si="2"/>
        <v>2036.34</v>
      </c>
      <c r="U14" s="9">
        <f>IF(A14="",0,Übersicht!$F$20)</f>
        <v>1.7500000000000002E-2</v>
      </c>
      <c r="V14" s="7">
        <f t="shared" si="16"/>
        <v>24894.467691124377</v>
      </c>
      <c r="W14" s="8">
        <f>IF(A14="",0,Übersicht!$F$21)</f>
        <v>4.4600000000000001E-2</v>
      </c>
      <c r="X14" s="7">
        <f t="shared" si="17"/>
        <v>29381.195474347463</v>
      </c>
      <c r="Y14" s="7">
        <f t="shared" si="3"/>
        <v>1946</v>
      </c>
      <c r="Z14" s="10">
        <f>IF(A14="",0,Übersicht!$F$29)</f>
        <v>0.35</v>
      </c>
      <c r="AA14" s="7">
        <f t="shared" si="7"/>
        <v>681.09999999999991</v>
      </c>
      <c r="AB14" s="7">
        <f>IF(A14="",0,IF(Übersicht!$F$19="JA",B14+G14,IF(A14&lt;=Übersicht!$F$17,B14+G14+Übersicht!$F$18/Übersicht!$F$17,B14+G14)))</f>
        <v>1946</v>
      </c>
      <c r="AC14" s="12">
        <f t="shared" ca="1" si="8"/>
        <v>45292</v>
      </c>
      <c r="AD14" s="7">
        <f t="shared" si="9"/>
        <v>1946</v>
      </c>
      <c r="AE14" s="7">
        <f t="shared" si="10"/>
        <v>1264.9000000000001</v>
      </c>
      <c r="AF14" s="7">
        <f t="shared" si="11"/>
        <v>1946</v>
      </c>
      <c r="AG14" s="7">
        <f t="shared" si="12"/>
        <v>1264.9000000000001</v>
      </c>
    </row>
    <row r="15" spans="1:33" x14ac:dyDescent="0.25">
      <c r="A15">
        <f>IF(Übersicht!$F$4&gt;A14,A14+1,"")</f>
        <v>12</v>
      </c>
      <c r="B15" s="7">
        <f>IF(A15="",0,B14*(1+Übersicht!$F$8))</f>
        <v>60</v>
      </c>
      <c r="C15" s="8">
        <f>IF(A15="",0,Übersicht!$F$6)</f>
        <v>4.1000000000000002E-2</v>
      </c>
      <c r="D15" s="7">
        <f t="shared" si="0"/>
        <v>2.46</v>
      </c>
      <c r="E15" s="8">
        <f>IF(A15="",0,Übersicht!$F$7)</f>
        <v>0</v>
      </c>
      <c r="F15" s="7">
        <f t="shared" si="13"/>
        <v>0</v>
      </c>
      <c r="G15" s="7">
        <f>IF(A15="",0,G14*(1+Übersicht!$F$12))</f>
        <v>1886</v>
      </c>
      <c r="H15" s="8">
        <f>IF(A15="",0,Übersicht!$F$10)</f>
        <v>0.03</v>
      </c>
      <c r="I15" s="7">
        <f t="shared" si="4"/>
        <v>56.58</v>
      </c>
      <c r="J15" s="8">
        <f>IF(A15="",0,Übersicht!$F$11)</f>
        <v>0</v>
      </c>
      <c r="K15" s="7">
        <f t="shared" si="14"/>
        <v>0</v>
      </c>
      <c r="L15" s="7">
        <f>IF(A15="",0,L14*(1+Übersicht!$F$16))</f>
        <v>154</v>
      </c>
      <c r="M15" s="8">
        <f>IF(A15="",0,Übersicht!$F$14)</f>
        <v>0.03</v>
      </c>
      <c r="N15" s="7">
        <f t="shared" si="5"/>
        <v>4.62</v>
      </c>
      <c r="O15" s="8">
        <f>IF(A15="",0,Übersicht!$F$15)</f>
        <v>0</v>
      </c>
      <c r="P15" s="7">
        <f t="shared" si="15"/>
        <v>0</v>
      </c>
      <c r="Q15" s="7">
        <f t="shared" si="1"/>
        <v>2100</v>
      </c>
      <c r="R15" s="7">
        <f t="shared" si="6"/>
        <v>63.66</v>
      </c>
      <c r="S15" s="7">
        <f>IF(Übersicht!$F$19="JA",IF(A15&lt;=Übersicht!$F$17,Übersicht!$F$18/Übersicht!$F$17,0),0)</f>
        <v>0</v>
      </c>
      <c r="T15" s="7">
        <f t="shared" si="2"/>
        <v>2036.34</v>
      </c>
      <c r="U15" s="9">
        <f>IF(A15="",0,Übersicht!$F$20)</f>
        <v>1.7500000000000002E-2</v>
      </c>
      <c r="V15" s="7">
        <f t="shared" si="16"/>
        <v>27402.096825719054</v>
      </c>
      <c r="W15" s="8">
        <f>IF(A15="",0,Übersicht!$F$21)</f>
        <v>4.4600000000000001E-2</v>
      </c>
      <c r="X15" s="7">
        <f t="shared" si="17"/>
        <v>32818.757556503362</v>
      </c>
      <c r="Y15" s="7">
        <f t="shared" si="3"/>
        <v>1946</v>
      </c>
      <c r="Z15" s="10">
        <f>IF(A15="",0,Übersicht!$F$29)</f>
        <v>0.35</v>
      </c>
      <c r="AA15" s="7">
        <f t="shared" si="7"/>
        <v>681.09999999999991</v>
      </c>
      <c r="AB15" s="7">
        <f>IF(A15="",0,IF(Übersicht!$F$19="JA",B15+G15,IF(A15&lt;=Übersicht!$F$17,B15+G15+Übersicht!$F$18/Übersicht!$F$17,B15+G15)))</f>
        <v>1946</v>
      </c>
      <c r="AC15" s="12">
        <f t="shared" ca="1" si="8"/>
        <v>45658</v>
      </c>
      <c r="AD15" s="7">
        <f t="shared" si="9"/>
        <v>1946</v>
      </c>
      <c r="AE15" s="7">
        <f t="shared" si="10"/>
        <v>1264.9000000000001</v>
      </c>
      <c r="AF15" s="7">
        <f t="shared" si="11"/>
        <v>1946</v>
      </c>
      <c r="AG15" s="7">
        <f t="shared" si="12"/>
        <v>1264.9000000000001</v>
      </c>
    </row>
    <row r="16" spans="1:33" x14ac:dyDescent="0.25">
      <c r="A16">
        <f>IF(Übersicht!$F$4&gt;A15,A15+1,"")</f>
        <v>13</v>
      </c>
      <c r="B16" s="7">
        <f>IF(A16="",0,B15*(1+Übersicht!$F$8))</f>
        <v>60</v>
      </c>
      <c r="C16" s="8">
        <f>IF(A16="",0,Übersicht!$F$6)</f>
        <v>4.1000000000000002E-2</v>
      </c>
      <c r="D16" s="7">
        <f t="shared" si="0"/>
        <v>2.46</v>
      </c>
      <c r="E16" s="8">
        <f>IF(A16="",0,Übersicht!$F$7)</f>
        <v>0</v>
      </c>
      <c r="F16" s="7">
        <f t="shared" si="13"/>
        <v>0</v>
      </c>
      <c r="G16" s="7">
        <f>IF(A16="",0,G15*(1+Übersicht!$F$12))</f>
        <v>1886</v>
      </c>
      <c r="H16" s="8">
        <f>IF(A16="",0,Übersicht!$F$10)</f>
        <v>0.03</v>
      </c>
      <c r="I16" s="7">
        <f t="shared" si="4"/>
        <v>56.58</v>
      </c>
      <c r="J16" s="8">
        <f>IF(A16="",0,Übersicht!$F$11)</f>
        <v>0</v>
      </c>
      <c r="K16" s="7">
        <f t="shared" si="14"/>
        <v>0</v>
      </c>
      <c r="L16" s="7">
        <f>IF(A16="",0,L15*(1+Übersicht!$F$16))</f>
        <v>154</v>
      </c>
      <c r="M16" s="8">
        <f>IF(A16="",0,Übersicht!$F$14)</f>
        <v>0.03</v>
      </c>
      <c r="N16" s="7">
        <f t="shared" si="5"/>
        <v>4.62</v>
      </c>
      <c r="O16" s="8">
        <f>IF(A16="",0,Übersicht!$F$15)</f>
        <v>0</v>
      </c>
      <c r="P16" s="7">
        <f t="shared" si="15"/>
        <v>0</v>
      </c>
      <c r="Q16" s="7">
        <f t="shared" si="1"/>
        <v>2100</v>
      </c>
      <c r="R16" s="7">
        <f t="shared" si="6"/>
        <v>63.66</v>
      </c>
      <c r="S16" s="7">
        <f>IF(Übersicht!$F$19="JA",IF(A16&lt;=Übersicht!$F$17,Übersicht!$F$18/Übersicht!$F$17,0),0)</f>
        <v>0</v>
      </c>
      <c r="T16" s="7">
        <f t="shared" si="2"/>
        <v>2036.34</v>
      </c>
      <c r="U16" s="9">
        <f>IF(A16="",0,Übersicht!$F$20)</f>
        <v>1.7500000000000002E-2</v>
      </c>
      <c r="V16" s="7">
        <f t="shared" si="16"/>
        <v>29953.60947016914</v>
      </c>
      <c r="W16" s="8">
        <f>IF(A16="",0,Übersicht!$F$21)</f>
        <v>4.4600000000000001E-2</v>
      </c>
      <c r="X16" s="7">
        <f t="shared" si="17"/>
        <v>36409.63490752341</v>
      </c>
      <c r="Y16" s="7">
        <f t="shared" si="3"/>
        <v>1946</v>
      </c>
      <c r="Z16" s="10">
        <f>IF(A16="",0,Übersicht!$F$29)</f>
        <v>0.35</v>
      </c>
      <c r="AA16" s="7">
        <f t="shared" si="7"/>
        <v>681.09999999999991</v>
      </c>
      <c r="AB16" s="7">
        <f>IF(A16="",0,IF(Übersicht!$F$19="JA",B16+G16,IF(A16&lt;=Übersicht!$F$17,B16+G16+Übersicht!$F$18/Übersicht!$F$17,B16+G16)))</f>
        <v>1946</v>
      </c>
      <c r="AC16" s="12">
        <f t="shared" ca="1" si="8"/>
        <v>46023</v>
      </c>
      <c r="AD16" s="7">
        <f t="shared" si="9"/>
        <v>1946</v>
      </c>
      <c r="AE16" s="7">
        <f t="shared" si="10"/>
        <v>1264.9000000000001</v>
      </c>
      <c r="AF16" s="7">
        <f t="shared" si="11"/>
        <v>1946</v>
      </c>
      <c r="AG16" s="7">
        <f t="shared" si="12"/>
        <v>1264.9000000000001</v>
      </c>
    </row>
    <row r="17" spans="1:33" x14ac:dyDescent="0.25">
      <c r="A17">
        <f>IF(Übersicht!$F$4&gt;A16,A16+1,"")</f>
        <v>14</v>
      </c>
      <c r="B17" s="7">
        <f>IF(A17="",0,B16*(1+Übersicht!$F$8))</f>
        <v>60</v>
      </c>
      <c r="C17" s="8">
        <f>IF(A17="",0,Übersicht!$F$6)</f>
        <v>4.1000000000000002E-2</v>
      </c>
      <c r="D17" s="7">
        <f t="shared" si="0"/>
        <v>2.46</v>
      </c>
      <c r="E17" s="8">
        <f>IF(A17="",0,Übersicht!$F$7)</f>
        <v>0</v>
      </c>
      <c r="F17" s="7">
        <f t="shared" si="13"/>
        <v>0</v>
      </c>
      <c r="G17" s="7">
        <f>IF(A17="",0,G16*(1+Übersicht!$F$12))</f>
        <v>1886</v>
      </c>
      <c r="H17" s="8">
        <f>IF(A17="",0,Übersicht!$F$10)</f>
        <v>0.03</v>
      </c>
      <c r="I17" s="7">
        <f t="shared" si="4"/>
        <v>56.58</v>
      </c>
      <c r="J17" s="8">
        <f>IF(A17="",0,Übersicht!$F$11)</f>
        <v>0</v>
      </c>
      <c r="K17" s="7">
        <f t="shared" si="14"/>
        <v>0</v>
      </c>
      <c r="L17" s="7">
        <f>IF(A17="",0,L16*(1+Übersicht!$F$16))</f>
        <v>154</v>
      </c>
      <c r="M17" s="8">
        <f>IF(A17="",0,Übersicht!$F$14)</f>
        <v>0.03</v>
      </c>
      <c r="N17" s="7">
        <f t="shared" si="5"/>
        <v>4.62</v>
      </c>
      <c r="O17" s="8">
        <f>IF(A17="",0,Übersicht!$F$15)</f>
        <v>0</v>
      </c>
      <c r="P17" s="7">
        <f t="shared" si="15"/>
        <v>0</v>
      </c>
      <c r="Q17" s="7">
        <f t="shared" si="1"/>
        <v>2100</v>
      </c>
      <c r="R17" s="7">
        <f t="shared" si="6"/>
        <v>63.66</v>
      </c>
      <c r="S17" s="7">
        <f>IF(Übersicht!$F$19="JA",IF(A17&lt;=Übersicht!$F$17,Übersicht!$F$18/Übersicht!$F$17,0),0)</f>
        <v>0</v>
      </c>
      <c r="T17" s="7">
        <f t="shared" si="2"/>
        <v>2036.34</v>
      </c>
      <c r="U17" s="9">
        <f>IF(A17="",0,Übersicht!$F$20)</f>
        <v>1.7500000000000002E-2</v>
      </c>
      <c r="V17" s="7">
        <f t="shared" si="16"/>
        <v>32549.773585897103</v>
      </c>
      <c r="W17" s="8">
        <f>IF(A17="",0,Übersicht!$F$21)</f>
        <v>4.4600000000000001E-2</v>
      </c>
      <c r="X17" s="7">
        <f t="shared" si="17"/>
        <v>40160.665388398949</v>
      </c>
      <c r="Y17" s="7">
        <f t="shared" si="3"/>
        <v>1946</v>
      </c>
      <c r="Z17" s="10">
        <f>IF(A17="",0,Übersicht!$F$29)</f>
        <v>0.35</v>
      </c>
      <c r="AA17" s="7">
        <f t="shared" si="7"/>
        <v>681.09999999999991</v>
      </c>
      <c r="AB17" s="7">
        <f>IF(A17="",0,IF(Übersicht!$F$19="JA",B17+G17,IF(A17&lt;=Übersicht!$F$17,B17+G17+Übersicht!$F$18/Übersicht!$F$17,B17+G17)))</f>
        <v>1946</v>
      </c>
      <c r="AC17" s="12">
        <f t="shared" ca="1" si="8"/>
        <v>46388</v>
      </c>
      <c r="AD17" s="7">
        <f t="shared" si="9"/>
        <v>1946</v>
      </c>
      <c r="AE17" s="7">
        <f t="shared" si="10"/>
        <v>1264.9000000000001</v>
      </c>
      <c r="AF17" s="7">
        <f t="shared" si="11"/>
        <v>1946</v>
      </c>
      <c r="AG17" s="7">
        <f t="shared" si="12"/>
        <v>1264.9000000000001</v>
      </c>
    </row>
    <row r="18" spans="1:33" x14ac:dyDescent="0.25">
      <c r="A18">
        <f>IF(Übersicht!$F$4&gt;A17,A17+1,"")</f>
        <v>15</v>
      </c>
      <c r="B18" s="7">
        <f>IF(A18="",0,B17*(1+Übersicht!$F$8))</f>
        <v>60</v>
      </c>
      <c r="C18" s="8">
        <f>IF(A18="",0,Übersicht!$F$6)</f>
        <v>4.1000000000000002E-2</v>
      </c>
      <c r="D18" s="7">
        <f t="shared" si="0"/>
        <v>2.46</v>
      </c>
      <c r="E18" s="8">
        <f>IF(A18="",0,Übersicht!$F$7)</f>
        <v>0</v>
      </c>
      <c r="F18" s="7">
        <f t="shared" si="13"/>
        <v>0</v>
      </c>
      <c r="G18" s="7">
        <f>IF(A18="",0,G17*(1+Übersicht!$F$12))</f>
        <v>1886</v>
      </c>
      <c r="H18" s="8">
        <f>IF(A18="",0,Übersicht!$F$10)</f>
        <v>0.03</v>
      </c>
      <c r="I18" s="7">
        <f t="shared" si="4"/>
        <v>56.58</v>
      </c>
      <c r="J18" s="8">
        <f>IF(A18="",0,Übersicht!$F$11)</f>
        <v>0</v>
      </c>
      <c r="K18" s="7">
        <f t="shared" si="14"/>
        <v>0</v>
      </c>
      <c r="L18" s="7">
        <f>IF(A18="",0,L17*(1+Übersicht!$F$16))</f>
        <v>154</v>
      </c>
      <c r="M18" s="8">
        <f>IF(A18="",0,Übersicht!$F$14)</f>
        <v>0.03</v>
      </c>
      <c r="N18" s="7">
        <f t="shared" si="5"/>
        <v>4.62</v>
      </c>
      <c r="O18" s="8">
        <f>IF(A18="",0,Übersicht!$F$15)</f>
        <v>0</v>
      </c>
      <c r="P18" s="7">
        <f t="shared" si="15"/>
        <v>0</v>
      </c>
      <c r="Q18" s="7">
        <f t="shared" si="1"/>
        <v>2100</v>
      </c>
      <c r="R18" s="7">
        <f t="shared" si="6"/>
        <v>63.66</v>
      </c>
      <c r="S18" s="7">
        <f>IF(Übersicht!$F$19="JA",IF(A18&lt;=Übersicht!$F$17,Übersicht!$F$18/Übersicht!$F$17,0),0)</f>
        <v>0</v>
      </c>
      <c r="T18" s="7">
        <f t="shared" si="2"/>
        <v>2036.34</v>
      </c>
      <c r="U18" s="9">
        <f>IF(A18="",0,Übersicht!$F$20)</f>
        <v>1.7500000000000002E-2</v>
      </c>
      <c r="V18" s="7">
        <f t="shared" si="16"/>
        <v>35191.370573650303</v>
      </c>
      <c r="W18" s="8">
        <f>IF(A18="",0,Übersicht!$F$21)</f>
        <v>4.4600000000000001E-2</v>
      </c>
      <c r="X18" s="7">
        <f t="shared" si="17"/>
        <v>44078.991828721541</v>
      </c>
      <c r="Y18" s="7">
        <f t="shared" si="3"/>
        <v>1946</v>
      </c>
      <c r="Z18" s="10">
        <f>IF(A18="",0,Übersicht!$F$29)</f>
        <v>0.35</v>
      </c>
      <c r="AA18" s="7">
        <f t="shared" si="7"/>
        <v>681.09999999999991</v>
      </c>
      <c r="AB18" s="7">
        <f>IF(A18="",0,IF(Übersicht!$F$19="JA",B18+G18,IF(A18&lt;=Übersicht!$F$17,B18+G18+Übersicht!$F$18/Übersicht!$F$17,B18+G18)))</f>
        <v>1946</v>
      </c>
      <c r="AC18" s="12">
        <f t="shared" ca="1" si="8"/>
        <v>46753</v>
      </c>
      <c r="AD18" s="7">
        <f t="shared" si="9"/>
        <v>1946</v>
      </c>
      <c r="AE18" s="7">
        <f t="shared" si="10"/>
        <v>1264.9000000000001</v>
      </c>
      <c r="AF18" s="7">
        <f t="shared" si="11"/>
        <v>1946</v>
      </c>
      <c r="AG18" s="7">
        <f t="shared" si="12"/>
        <v>1264.9000000000001</v>
      </c>
    </row>
    <row r="19" spans="1:33" x14ac:dyDescent="0.25">
      <c r="A19">
        <f>IF(Übersicht!$F$4&gt;A18,A18+1,"")</f>
        <v>16</v>
      </c>
      <c r="B19" s="7">
        <f>IF(A19="",0,B18*(1+Übersicht!$F$8))</f>
        <v>60</v>
      </c>
      <c r="C19" s="8">
        <f>IF(A19="",0,Übersicht!$F$6)</f>
        <v>4.1000000000000002E-2</v>
      </c>
      <c r="D19" s="7">
        <f t="shared" si="0"/>
        <v>2.46</v>
      </c>
      <c r="E19" s="8">
        <f>IF(A19="",0,Übersicht!$F$7)</f>
        <v>0</v>
      </c>
      <c r="F19" s="7">
        <f t="shared" si="13"/>
        <v>0</v>
      </c>
      <c r="G19" s="7">
        <f>IF(A19="",0,G18*(1+Übersicht!$F$12))</f>
        <v>1886</v>
      </c>
      <c r="H19" s="8">
        <f>IF(A19="",0,Übersicht!$F$10)</f>
        <v>0.03</v>
      </c>
      <c r="I19" s="7">
        <f t="shared" si="4"/>
        <v>56.58</v>
      </c>
      <c r="J19" s="8">
        <f>IF(A19="",0,Übersicht!$F$11)</f>
        <v>0</v>
      </c>
      <c r="K19" s="7">
        <f t="shared" si="14"/>
        <v>0</v>
      </c>
      <c r="L19" s="7">
        <f>IF(A19="",0,L18*(1+Übersicht!$F$16))</f>
        <v>154</v>
      </c>
      <c r="M19" s="8">
        <f>IF(A19="",0,Übersicht!$F$14)</f>
        <v>0.03</v>
      </c>
      <c r="N19" s="7">
        <f t="shared" si="5"/>
        <v>4.62</v>
      </c>
      <c r="O19" s="8">
        <f>IF(A19="",0,Übersicht!$F$15)</f>
        <v>0</v>
      </c>
      <c r="P19" s="7">
        <f t="shared" si="15"/>
        <v>0</v>
      </c>
      <c r="Q19" s="7">
        <f t="shared" si="1"/>
        <v>2100</v>
      </c>
      <c r="R19" s="7">
        <f t="shared" si="6"/>
        <v>63.66</v>
      </c>
      <c r="S19" s="7">
        <f>IF(Übersicht!$F$19="JA",IF(A19&lt;=Übersicht!$F$17,Übersicht!$F$18/Übersicht!$F$17,0),0)</f>
        <v>0</v>
      </c>
      <c r="T19" s="7">
        <f t="shared" si="2"/>
        <v>2036.34</v>
      </c>
      <c r="U19" s="9">
        <f>IF(A19="",0,Übersicht!$F$20)</f>
        <v>1.7500000000000002E-2</v>
      </c>
      <c r="V19" s="7">
        <f t="shared" si="16"/>
        <v>37879.195508689183</v>
      </c>
      <c r="W19" s="8">
        <f>IF(A19="",0,Übersicht!$F$21)</f>
        <v>4.4600000000000001E-2</v>
      </c>
      <c r="X19" s="7">
        <f t="shared" si="17"/>
        <v>48172.075628282517</v>
      </c>
      <c r="Y19" s="7">
        <f t="shared" si="3"/>
        <v>1946</v>
      </c>
      <c r="Z19" s="10">
        <f>IF(A19="",0,Übersicht!$F$29)</f>
        <v>0.35</v>
      </c>
      <c r="AA19" s="7">
        <f t="shared" si="7"/>
        <v>681.09999999999991</v>
      </c>
      <c r="AB19" s="7">
        <f>IF(A19="",0,IF(Übersicht!$F$19="JA",B19+G19,IF(A19&lt;=Übersicht!$F$17,B19+G19+Übersicht!$F$18/Übersicht!$F$17,B19+G19)))</f>
        <v>1946</v>
      </c>
      <c r="AC19" s="12">
        <f t="shared" ca="1" si="8"/>
        <v>47119</v>
      </c>
      <c r="AD19" s="7">
        <f t="shared" si="9"/>
        <v>1946</v>
      </c>
      <c r="AE19" s="7">
        <f t="shared" si="10"/>
        <v>1264.9000000000001</v>
      </c>
      <c r="AF19" s="7">
        <f t="shared" si="11"/>
        <v>1946</v>
      </c>
      <c r="AG19" s="7">
        <f t="shared" si="12"/>
        <v>1264.9000000000001</v>
      </c>
    </row>
    <row r="20" spans="1:33" x14ac:dyDescent="0.25">
      <c r="A20">
        <f>IF(Übersicht!$F$4&gt;A19,A19+1,"")</f>
        <v>17</v>
      </c>
      <c r="B20" s="7">
        <f>IF(A20="",0,B19*(1+Übersicht!$F$8))</f>
        <v>60</v>
      </c>
      <c r="C20" s="8">
        <f>IF(A20="",0,Übersicht!$F$6)</f>
        <v>4.1000000000000002E-2</v>
      </c>
      <c r="D20" s="7">
        <f t="shared" si="0"/>
        <v>2.46</v>
      </c>
      <c r="E20" s="8">
        <f>IF(A20="",0,Übersicht!$F$7)</f>
        <v>0</v>
      </c>
      <c r="F20" s="7">
        <f t="shared" si="13"/>
        <v>0</v>
      </c>
      <c r="G20" s="7">
        <f>IF(A20="",0,G19*(1+Übersicht!$F$12))</f>
        <v>1886</v>
      </c>
      <c r="H20" s="8">
        <f>IF(A20="",0,Übersicht!$F$10)</f>
        <v>0.03</v>
      </c>
      <c r="I20" s="7">
        <f t="shared" si="4"/>
        <v>56.58</v>
      </c>
      <c r="J20" s="8">
        <f>IF(A20="",0,Übersicht!$F$11)</f>
        <v>0</v>
      </c>
      <c r="K20" s="7">
        <f t="shared" si="14"/>
        <v>0</v>
      </c>
      <c r="L20" s="7">
        <f>IF(A20="",0,L19*(1+Übersicht!$F$16))</f>
        <v>154</v>
      </c>
      <c r="M20" s="8">
        <f>IF(A20="",0,Übersicht!$F$14)</f>
        <v>0.03</v>
      </c>
      <c r="N20" s="7">
        <f t="shared" si="5"/>
        <v>4.62</v>
      </c>
      <c r="O20" s="8">
        <f>IF(A20="",0,Übersicht!$F$15)</f>
        <v>0</v>
      </c>
      <c r="P20" s="7">
        <f t="shared" si="15"/>
        <v>0</v>
      </c>
      <c r="Q20" s="7">
        <f t="shared" si="1"/>
        <v>2100</v>
      </c>
      <c r="R20" s="7">
        <f t="shared" si="6"/>
        <v>63.66</v>
      </c>
      <c r="S20" s="7">
        <f>IF(Übersicht!$F$19="JA",IF(A20&lt;=Übersicht!$F$17,Übersicht!$F$18/Übersicht!$F$17,0),0)</f>
        <v>0</v>
      </c>
      <c r="T20" s="7">
        <f t="shared" si="2"/>
        <v>2036.34</v>
      </c>
      <c r="U20" s="9">
        <f>IF(A20="",0,Übersicht!$F$20)</f>
        <v>1.7500000000000002E-2</v>
      </c>
      <c r="V20" s="7">
        <f t="shared" si="16"/>
        <v>40614.057380091246</v>
      </c>
      <c r="W20" s="8">
        <f>IF(A20="",0,Übersicht!$F$21)</f>
        <v>4.4600000000000001E-2</v>
      </c>
      <c r="X20" s="7">
        <f t="shared" si="17"/>
        <v>52447.710965303915</v>
      </c>
      <c r="Y20" s="7">
        <f t="shared" si="3"/>
        <v>1946</v>
      </c>
      <c r="Z20" s="10">
        <f>IF(A20="",0,Übersicht!$F$29)</f>
        <v>0.35</v>
      </c>
      <c r="AA20" s="7">
        <f t="shared" si="7"/>
        <v>681.09999999999991</v>
      </c>
      <c r="AB20" s="7">
        <f>IF(A20="",0,IF(Übersicht!$F$19="JA",B20+G20,IF(A20&lt;=Übersicht!$F$17,B20+G20+Übersicht!$F$18/Übersicht!$F$17,B20+G20)))</f>
        <v>1946</v>
      </c>
      <c r="AC20" s="12">
        <f t="shared" ca="1" si="8"/>
        <v>47484</v>
      </c>
      <c r="AD20" s="7">
        <f t="shared" si="9"/>
        <v>1946</v>
      </c>
      <c r="AE20" s="7">
        <f t="shared" si="10"/>
        <v>1264.9000000000001</v>
      </c>
      <c r="AF20" s="7">
        <f t="shared" si="11"/>
        <v>1946</v>
      </c>
      <c r="AG20" s="7">
        <f t="shared" si="12"/>
        <v>1264.9000000000001</v>
      </c>
    </row>
    <row r="21" spans="1:33" x14ac:dyDescent="0.25">
      <c r="A21">
        <f>IF(Übersicht!$F$4&gt;A20,A20+1,"")</f>
        <v>18</v>
      </c>
      <c r="B21" s="7">
        <f>IF(A21="",0,B20*(1+Übersicht!$F$8))</f>
        <v>60</v>
      </c>
      <c r="C21" s="8">
        <f>IF(A21="",0,Übersicht!$F$6)</f>
        <v>4.1000000000000002E-2</v>
      </c>
      <c r="D21" s="7">
        <f t="shared" si="0"/>
        <v>2.46</v>
      </c>
      <c r="E21" s="8">
        <f>IF(A21="",0,Übersicht!$F$7)</f>
        <v>0</v>
      </c>
      <c r="F21" s="7">
        <f t="shared" si="13"/>
        <v>0</v>
      </c>
      <c r="G21" s="7">
        <f>IF(A21="",0,G20*(1+Übersicht!$F$12))</f>
        <v>1886</v>
      </c>
      <c r="H21" s="8">
        <f>IF(A21="",0,Übersicht!$F$10)</f>
        <v>0.03</v>
      </c>
      <c r="I21" s="7">
        <f t="shared" si="4"/>
        <v>56.58</v>
      </c>
      <c r="J21" s="8">
        <f>IF(A21="",0,Übersicht!$F$11)</f>
        <v>0</v>
      </c>
      <c r="K21" s="7">
        <f t="shared" si="14"/>
        <v>0</v>
      </c>
      <c r="L21" s="7">
        <f>IF(A21="",0,L20*(1+Übersicht!$F$16))</f>
        <v>154</v>
      </c>
      <c r="M21" s="8">
        <f>IF(A21="",0,Übersicht!$F$14)</f>
        <v>0.03</v>
      </c>
      <c r="N21" s="7">
        <f t="shared" si="5"/>
        <v>4.62</v>
      </c>
      <c r="O21" s="8">
        <f>IF(A21="",0,Übersicht!$F$15)</f>
        <v>0</v>
      </c>
      <c r="P21" s="7">
        <f t="shared" si="15"/>
        <v>0</v>
      </c>
      <c r="Q21" s="7">
        <f t="shared" si="1"/>
        <v>2100</v>
      </c>
      <c r="R21" s="7">
        <f t="shared" si="6"/>
        <v>63.66</v>
      </c>
      <c r="S21" s="7">
        <f>IF(Übersicht!$F$19="JA",IF(A21&lt;=Übersicht!$F$17,Übersicht!$F$18/Übersicht!$F$17,0),0)</f>
        <v>0</v>
      </c>
      <c r="T21" s="7">
        <f t="shared" si="2"/>
        <v>2036.34</v>
      </c>
      <c r="U21" s="9">
        <f>IF(A21="",0,Übersicht!$F$20)</f>
        <v>1.7500000000000002E-2</v>
      </c>
      <c r="V21" s="7">
        <f t="shared" si="16"/>
        <v>43396.779334242841</v>
      </c>
      <c r="W21" s="8">
        <f>IF(A21="",0,Übersicht!$F$21)</f>
        <v>4.4600000000000001E-2</v>
      </c>
      <c r="X21" s="7">
        <f t="shared" si="17"/>
        <v>56914.039638356466</v>
      </c>
      <c r="Y21" s="7">
        <f t="shared" si="3"/>
        <v>1946</v>
      </c>
      <c r="Z21" s="10">
        <f>IF(A21="",0,Übersicht!$F$29)</f>
        <v>0.35</v>
      </c>
      <c r="AA21" s="7">
        <f t="shared" si="7"/>
        <v>681.09999999999991</v>
      </c>
      <c r="AB21" s="7">
        <f>IF(A21="",0,IF(Übersicht!$F$19="JA",B21+G21,IF(A21&lt;=Übersicht!$F$17,B21+G21+Übersicht!$F$18/Übersicht!$F$17,B21+G21)))</f>
        <v>1946</v>
      </c>
      <c r="AC21" s="12">
        <f t="shared" ca="1" si="8"/>
        <v>47849</v>
      </c>
      <c r="AD21" s="7">
        <f t="shared" si="9"/>
        <v>1946</v>
      </c>
      <c r="AE21" s="7">
        <f t="shared" si="10"/>
        <v>1264.9000000000001</v>
      </c>
      <c r="AF21" s="7">
        <f t="shared" si="11"/>
        <v>1946</v>
      </c>
      <c r="AG21" s="7">
        <f t="shared" si="12"/>
        <v>1264.9000000000001</v>
      </c>
    </row>
    <row r="22" spans="1:33" x14ac:dyDescent="0.25">
      <c r="A22">
        <f>IF(Übersicht!$F$4&gt;A21,A21+1,"")</f>
        <v>19</v>
      </c>
      <c r="B22" s="7">
        <f>IF(A22="",0,B21*(1+Übersicht!$F$8))</f>
        <v>60</v>
      </c>
      <c r="C22" s="8">
        <f>IF(A22="",0,Übersicht!$F$6)</f>
        <v>4.1000000000000002E-2</v>
      </c>
      <c r="D22" s="7">
        <f t="shared" si="0"/>
        <v>2.46</v>
      </c>
      <c r="E22" s="8">
        <f>IF(A22="",0,Übersicht!$F$7)</f>
        <v>0</v>
      </c>
      <c r="F22" s="7">
        <f t="shared" si="13"/>
        <v>0</v>
      </c>
      <c r="G22" s="7">
        <f>IF(A22="",0,G21*(1+Übersicht!$F$12))</f>
        <v>1886</v>
      </c>
      <c r="H22" s="8">
        <f>IF(A22="",0,Übersicht!$F$10)</f>
        <v>0.03</v>
      </c>
      <c r="I22" s="7">
        <f t="shared" si="4"/>
        <v>56.58</v>
      </c>
      <c r="J22" s="8">
        <f>IF(A22="",0,Übersicht!$F$11)</f>
        <v>0</v>
      </c>
      <c r="K22" s="7">
        <f t="shared" si="14"/>
        <v>0</v>
      </c>
      <c r="L22" s="7">
        <f>IF(A22="",0,L21*(1+Übersicht!$F$16))</f>
        <v>154</v>
      </c>
      <c r="M22" s="8">
        <f>IF(A22="",0,Übersicht!$F$14)</f>
        <v>0.03</v>
      </c>
      <c r="N22" s="7">
        <f t="shared" si="5"/>
        <v>4.62</v>
      </c>
      <c r="O22" s="8">
        <f>IF(A22="",0,Übersicht!$F$15)</f>
        <v>0</v>
      </c>
      <c r="P22" s="7">
        <f t="shared" si="15"/>
        <v>0</v>
      </c>
      <c r="Q22" s="7">
        <f t="shared" si="1"/>
        <v>2100</v>
      </c>
      <c r="R22" s="7">
        <f t="shared" si="6"/>
        <v>63.66</v>
      </c>
      <c r="S22" s="7">
        <f>IF(Übersicht!$F$19="JA",IF(A22&lt;=Übersicht!$F$17,Übersicht!$F$18/Übersicht!$F$17,0),0)</f>
        <v>0</v>
      </c>
      <c r="T22" s="7">
        <f t="shared" si="2"/>
        <v>2036.34</v>
      </c>
      <c r="U22" s="9">
        <f>IF(A22="",0,Übersicht!$F$20)</f>
        <v>1.7500000000000002E-2</v>
      </c>
      <c r="V22" s="7">
        <f t="shared" si="16"/>
        <v>46228.198922592092</v>
      </c>
      <c r="W22" s="8">
        <f>IF(A22="",0,Übersicht!$F$21)</f>
        <v>4.4600000000000001E-2</v>
      </c>
      <c r="X22" s="7">
        <f t="shared" si="17"/>
        <v>61579.566570227158</v>
      </c>
      <c r="Y22" s="7">
        <f t="shared" si="3"/>
        <v>1946</v>
      </c>
      <c r="Z22" s="10">
        <f>IF(A22="",0,Übersicht!$F$29)</f>
        <v>0.35</v>
      </c>
      <c r="AA22" s="7">
        <f t="shared" si="7"/>
        <v>681.09999999999991</v>
      </c>
      <c r="AB22" s="7">
        <f>IF(A22="",0,IF(Übersicht!$F$19="JA",B22+G22,IF(A22&lt;=Übersicht!$F$17,B22+G22+Übersicht!$F$18/Übersicht!$F$17,B22+G22)))</f>
        <v>1946</v>
      </c>
      <c r="AC22" s="12">
        <f t="shared" ca="1" si="8"/>
        <v>48214</v>
      </c>
      <c r="AD22" s="7">
        <f t="shared" si="9"/>
        <v>1946</v>
      </c>
      <c r="AE22" s="7">
        <f t="shared" si="10"/>
        <v>1264.9000000000001</v>
      </c>
      <c r="AF22" s="7">
        <f t="shared" si="11"/>
        <v>1946</v>
      </c>
      <c r="AG22" s="7">
        <f t="shared" si="12"/>
        <v>1264.9000000000001</v>
      </c>
    </row>
    <row r="23" spans="1:33" x14ac:dyDescent="0.25">
      <c r="A23">
        <f>IF(Übersicht!$F$4&gt;A22,A22+1,"")</f>
        <v>20</v>
      </c>
      <c r="B23" s="7">
        <f>IF(A23="",0,B22*(1+Übersicht!$F$8))</f>
        <v>60</v>
      </c>
      <c r="C23" s="8">
        <f>IF(A23="",0,Übersicht!$F$6)</f>
        <v>4.1000000000000002E-2</v>
      </c>
      <c r="D23" s="7">
        <f t="shared" si="0"/>
        <v>2.46</v>
      </c>
      <c r="E23" s="8">
        <f>IF(A23="",0,Übersicht!$F$7)</f>
        <v>0</v>
      </c>
      <c r="F23" s="7">
        <f t="shared" si="13"/>
        <v>0</v>
      </c>
      <c r="G23" s="7">
        <f>IF(A23="",0,G22*(1+Übersicht!$F$12))</f>
        <v>1886</v>
      </c>
      <c r="H23" s="8">
        <f>IF(A23="",0,Übersicht!$F$10)</f>
        <v>0.03</v>
      </c>
      <c r="I23" s="7">
        <f t="shared" si="4"/>
        <v>56.58</v>
      </c>
      <c r="J23" s="8">
        <f>IF(A23="",0,Übersicht!$F$11)</f>
        <v>0</v>
      </c>
      <c r="K23" s="7">
        <f t="shared" si="14"/>
        <v>0</v>
      </c>
      <c r="L23" s="7">
        <f>IF(A23="",0,L22*(1+Übersicht!$F$16))</f>
        <v>154</v>
      </c>
      <c r="M23" s="8">
        <f>IF(A23="",0,Übersicht!$F$14)</f>
        <v>0.03</v>
      </c>
      <c r="N23" s="7">
        <f t="shared" si="5"/>
        <v>4.62</v>
      </c>
      <c r="O23" s="8">
        <f>IF(A23="",0,Übersicht!$F$15)</f>
        <v>0</v>
      </c>
      <c r="P23" s="7">
        <f t="shared" si="15"/>
        <v>0</v>
      </c>
      <c r="Q23" s="7">
        <f t="shared" si="1"/>
        <v>2100</v>
      </c>
      <c r="R23" s="7">
        <f t="shared" si="6"/>
        <v>63.66</v>
      </c>
      <c r="S23" s="7">
        <f>IF(Übersicht!$F$19="JA",IF(A23&lt;=Übersicht!$F$17,Übersicht!$F$18/Übersicht!$F$17,0),0)</f>
        <v>0</v>
      </c>
      <c r="T23" s="7">
        <f t="shared" si="2"/>
        <v>2036.34</v>
      </c>
      <c r="U23" s="9">
        <f>IF(A23="",0,Übersicht!$F$20)</f>
        <v>1.7500000000000002E-2</v>
      </c>
      <c r="V23" s="7">
        <f t="shared" si="16"/>
        <v>49109.168353737456</v>
      </c>
      <c r="W23" s="8">
        <f>IF(A23="",0,Übersicht!$F$21)</f>
        <v>4.4600000000000001E-2</v>
      </c>
      <c r="X23" s="7">
        <f t="shared" si="17"/>
        <v>66453.176003259287</v>
      </c>
      <c r="Y23" s="7">
        <f t="shared" si="3"/>
        <v>1946</v>
      </c>
      <c r="Z23" s="10">
        <f>IF(A23="",0,Übersicht!$F$29)</f>
        <v>0.35</v>
      </c>
      <c r="AA23" s="7">
        <f t="shared" si="7"/>
        <v>681.09999999999991</v>
      </c>
      <c r="AB23" s="7">
        <f>IF(A23="",0,IF(Übersicht!$F$19="JA",B23+G23,IF(A23&lt;=Übersicht!$F$17,B23+G23+Übersicht!$F$18/Übersicht!$F$17,B23+G23)))</f>
        <v>1946</v>
      </c>
      <c r="AC23" s="12">
        <f t="shared" ca="1" si="8"/>
        <v>48580</v>
      </c>
      <c r="AD23" s="7">
        <f t="shared" si="9"/>
        <v>1946</v>
      </c>
      <c r="AE23" s="7">
        <f t="shared" si="10"/>
        <v>1264.9000000000001</v>
      </c>
      <c r="AF23" s="7">
        <f t="shared" si="11"/>
        <v>1946</v>
      </c>
      <c r="AG23" s="7">
        <f t="shared" si="12"/>
        <v>1264.9000000000001</v>
      </c>
    </row>
    <row r="24" spans="1:33" x14ac:dyDescent="0.25">
      <c r="A24">
        <f>IF(Übersicht!$F$4&gt;A23,A23+1,"")</f>
        <v>21</v>
      </c>
      <c r="B24" s="7">
        <f>IF(A24="",0,B23*(1+Übersicht!$F$8))</f>
        <v>60</v>
      </c>
      <c r="C24" s="8">
        <f>IF(A24="",0,Übersicht!$F$6)</f>
        <v>4.1000000000000002E-2</v>
      </c>
      <c r="D24" s="7">
        <f t="shared" si="0"/>
        <v>2.46</v>
      </c>
      <c r="E24" s="8">
        <f>IF(A24="",0,Übersicht!$F$7)</f>
        <v>0</v>
      </c>
      <c r="F24" s="7">
        <f t="shared" si="13"/>
        <v>0</v>
      </c>
      <c r="G24" s="7">
        <f>IF(A24="",0,G23*(1+Übersicht!$F$12))</f>
        <v>1886</v>
      </c>
      <c r="H24" s="8">
        <f>IF(A24="",0,Übersicht!$F$10)</f>
        <v>0.03</v>
      </c>
      <c r="I24" s="7">
        <f t="shared" si="4"/>
        <v>56.58</v>
      </c>
      <c r="J24" s="8">
        <f>IF(A24="",0,Übersicht!$F$11)</f>
        <v>0</v>
      </c>
      <c r="K24" s="7">
        <f t="shared" si="14"/>
        <v>0</v>
      </c>
      <c r="L24" s="7">
        <f>IF(A24="",0,L23*(1+Übersicht!$F$16))</f>
        <v>154</v>
      </c>
      <c r="M24" s="8">
        <f>IF(A24="",0,Übersicht!$F$14)</f>
        <v>0.03</v>
      </c>
      <c r="N24" s="7">
        <f t="shared" si="5"/>
        <v>4.62</v>
      </c>
      <c r="O24" s="8">
        <f>IF(A24="",0,Übersicht!$F$15)</f>
        <v>0</v>
      </c>
      <c r="P24" s="7">
        <f t="shared" si="15"/>
        <v>0</v>
      </c>
      <c r="Q24" s="7">
        <f t="shared" si="1"/>
        <v>2100</v>
      </c>
      <c r="R24" s="7">
        <f t="shared" si="6"/>
        <v>63.66</v>
      </c>
      <c r="S24" s="7">
        <f>IF(Übersicht!$F$19="JA",IF(A24&lt;=Übersicht!$F$17,Übersicht!$F$18/Übersicht!$F$17,0),0)</f>
        <v>0</v>
      </c>
      <c r="T24" s="7">
        <f t="shared" si="2"/>
        <v>2036.34</v>
      </c>
      <c r="U24" s="9">
        <f>IF(A24="",0,Übersicht!$F$20)</f>
        <v>1.7500000000000002E-2</v>
      </c>
      <c r="V24" s="7">
        <f t="shared" si="16"/>
        <v>52040.554749927862</v>
      </c>
      <c r="W24" s="8">
        <f>IF(A24="",0,Übersicht!$F$21)</f>
        <v>4.4600000000000001E-2</v>
      </c>
      <c r="X24" s="7">
        <f t="shared" si="17"/>
        <v>71544.148417004646</v>
      </c>
      <c r="Y24" s="7">
        <f t="shared" si="3"/>
        <v>1946</v>
      </c>
      <c r="Z24" s="10">
        <f>IF(A24="",0,Übersicht!$F$29)</f>
        <v>0.35</v>
      </c>
      <c r="AA24" s="7">
        <f t="shared" si="7"/>
        <v>681.09999999999991</v>
      </c>
      <c r="AB24" s="7">
        <f>IF(A24="",0,IF(Übersicht!$F$19="JA",B24+G24,IF(A24&lt;=Übersicht!$F$17,B24+G24+Übersicht!$F$18/Übersicht!$F$17,B24+G24)))</f>
        <v>1946</v>
      </c>
      <c r="AC24" s="12">
        <f t="shared" ca="1" si="8"/>
        <v>48945</v>
      </c>
      <c r="AD24" s="7">
        <f t="shared" si="9"/>
        <v>1946</v>
      </c>
      <c r="AE24" s="7">
        <f t="shared" si="10"/>
        <v>1264.9000000000001</v>
      </c>
      <c r="AF24" s="7">
        <f t="shared" si="11"/>
        <v>1946</v>
      </c>
      <c r="AG24" s="7">
        <f t="shared" si="12"/>
        <v>1264.9000000000001</v>
      </c>
    </row>
    <row r="25" spans="1:33" x14ac:dyDescent="0.25">
      <c r="A25">
        <f>IF(Übersicht!$F$4&gt;A24,A24+1,"")</f>
        <v>22</v>
      </c>
      <c r="B25" s="7">
        <f>IF(A25="",0,B24*(1+Übersicht!$F$8))</f>
        <v>60</v>
      </c>
      <c r="C25" s="8">
        <f>IF(A25="",0,Übersicht!$F$6)</f>
        <v>4.1000000000000002E-2</v>
      </c>
      <c r="D25" s="7">
        <f t="shared" si="0"/>
        <v>2.46</v>
      </c>
      <c r="E25" s="8">
        <f>IF(A25="",0,Übersicht!$F$7)</f>
        <v>0</v>
      </c>
      <c r="F25" s="7">
        <f t="shared" si="13"/>
        <v>0</v>
      </c>
      <c r="G25" s="7">
        <f>IF(A25="",0,G24*(1+Übersicht!$F$12))</f>
        <v>1886</v>
      </c>
      <c r="H25" s="8">
        <f>IF(A25="",0,Übersicht!$F$10)</f>
        <v>0.03</v>
      </c>
      <c r="I25" s="7">
        <f t="shared" si="4"/>
        <v>56.58</v>
      </c>
      <c r="J25" s="8">
        <f>IF(A25="",0,Übersicht!$F$11)</f>
        <v>0</v>
      </c>
      <c r="K25" s="7">
        <f t="shared" si="14"/>
        <v>0</v>
      </c>
      <c r="L25" s="7">
        <f>IF(A25="",0,L24*(1+Übersicht!$F$16))</f>
        <v>154</v>
      </c>
      <c r="M25" s="8">
        <f>IF(A25="",0,Übersicht!$F$14)</f>
        <v>0.03</v>
      </c>
      <c r="N25" s="7">
        <f t="shared" si="5"/>
        <v>4.62</v>
      </c>
      <c r="O25" s="8">
        <f>IF(A25="",0,Übersicht!$F$15)</f>
        <v>0</v>
      </c>
      <c r="P25" s="7">
        <f t="shared" si="15"/>
        <v>0</v>
      </c>
      <c r="Q25" s="7">
        <f t="shared" si="1"/>
        <v>2100</v>
      </c>
      <c r="R25" s="7">
        <f t="shared" si="6"/>
        <v>63.66</v>
      </c>
      <c r="S25" s="7">
        <f>IF(Übersicht!$F$19="JA",IF(A25&lt;=Übersicht!$F$17,Übersicht!$F$18/Übersicht!$F$17,0),0)</f>
        <v>0</v>
      </c>
      <c r="T25" s="7">
        <f t="shared" si="2"/>
        <v>2036.34</v>
      </c>
      <c r="U25" s="9">
        <f>IF(A25="",0,Übersicht!$F$20)</f>
        <v>1.7500000000000002E-2</v>
      </c>
      <c r="V25" s="7">
        <f t="shared" si="16"/>
        <v>55023.240408051599</v>
      </c>
      <c r="W25" s="8">
        <f>IF(A25="",0,Übersicht!$F$21)</f>
        <v>4.4600000000000001E-2</v>
      </c>
      <c r="X25" s="7">
        <f t="shared" si="17"/>
        <v>76862.178200403054</v>
      </c>
      <c r="Y25" s="7">
        <f t="shared" si="3"/>
        <v>1946</v>
      </c>
      <c r="Z25" s="10">
        <f>IF(A25="",0,Übersicht!$F$29)</f>
        <v>0.35</v>
      </c>
      <c r="AA25" s="7">
        <f t="shared" si="7"/>
        <v>681.09999999999991</v>
      </c>
      <c r="AB25" s="7">
        <f>IF(A25="",0,IF(Übersicht!$F$19="JA",B25+G25,IF(A25&lt;=Übersicht!$F$17,B25+G25+Übersicht!$F$18/Übersicht!$F$17,B25+G25)))</f>
        <v>1946</v>
      </c>
      <c r="AC25" s="12">
        <f t="shared" ca="1" si="8"/>
        <v>49310</v>
      </c>
      <c r="AD25" s="7">
        <f t="shared" si="9"/>
        <v>1946</v>
      </c>
      <c r="AE25" s="7">
        <f t="shared" si="10"/>
        <v>1264.9000000000001</v>
      </c>
      <c r="AF25" s="7">
        <f t="shared" si="11"/>
        <v>1946</v>
      </c>
      <c r="AG25" s="7">
        <f t="shared" si="12"/>
        <v>1264.9000000000001</v>
      </c>
    </row>
    <row r="26" spans="1:33" x14ac:dyDescent="0.25">
      <c r="A26">
        <f>IF(Übersicht!$F$4&gt;A25,A25+1,"")</f>
        <v>23</v>
      </c>
      <c r="B26" s="7">
        <f>IF(A26="",0,B25*(1+Übersicht!$F$8))</f>
        <v>60</v>
      </c>
      <c r="C26" s="8">
        <f>IF(A26="",0,Übersicht!$F$6)</f>
        <v>4.1000000000000002E-2</v>
      </c>
      <c r="D26" s="7">
        <f t="shared" si="0"/>
        <v>2.46</v>
      </c>
      <c r="E26" s="8">
        <f>IF(A26="",0,Übersicht!$F$7)</f>
        <v>0</v>
      </c>
      <c r="F26" s="7">
        <f t="shared" si="13"/>
        <v>0</v>
      </c>
      <c r="G26" s="7">
        <f>IF(A26="",0,G25*(1+Übersicht!$F$12))</f>
        <v>1886</v>
      </c>
      <c r="H26" s="8">
        <f>IF(A26="",0,Übersicht!$F$10)</f>
        <v>0.03</v>
      </c>
      <c r="I26" s="7">
        <f t="shared" si="4"/>
        <v>56.58</v>
      </c>
      <c r="J26" s="8">
        <f>IF(A26="",0,Übersicht!$F$11)</f>
        <v>0</v>
      </c>
      <c r="K26" s="7">
        <f t="shared" si="14"/>
        <v>0</v>
      </c>
      <c r="L26" s="7">
        <f>IF(A26="",0,L25*(1+Übersicht!$F$16))</f>
        <v>154</v>
      </c>
      <c r="M26" s="8">
        <f>IF(A26="",0,Übersicht!$F$14)</f>
        <v>0.03</v>
      </c>
      <c r="N26" s="7">
        <f t="shared" si="5"/>
        <v>4.62</v>
      </c>
      <c r="O26" s="8">
        <f>IF(A26="",0,Übersicht!$F$15)</f>
        <v>0</v>
      </c>
      <c r="P26" s="7">
        <f t="shared" si="15"/>
        <v>0</v>
      </c>
      <c r="Q26" s="7">
        <f t="shared" si="1"/>
        <v>2100</v>
      </c>
      <c r="R26" s="7">
        <f t="shared" si="6"/>
        <v>63.66</v>
      </c>
      <c r="S26" s="7">
        <f>IF(Übersicht!$F$19="JA",IF(A26&lt;=Übersicht!$F$17,Übersicht!$F$18/Übersicht!$F$17,0),0)</f>
        <v>0</v>
      </c>
      <c r="T26" s="7">
        <f t="shared" si="2"/>
        <v>2036.34</v>
      </c>
      <c r="U26" s="9">
        <f>IF(A26="",0,Übersicht!$F$20)</f>
        <v>1.7500000000000002E-2</v>
      </c>
      <c r="V26" s="7">
        <f t="shared" si="16"/>
        <v>58058.1230651925</v>
      </c>
      <c r="W26" s="8">
        <f>IF(A26="",0,Übersicht!$F$21)</f>
        <v>4.4600000000000001E-2</v>
      </c>
      <c r="X26" s="7">
        <f t="shared" si="17"/>
        <v>82417.392112141024</v>
      </c>
      <c r="Y26" s="7">
        <f t="shared" si="3"/>
        <v>1946</v>
      </c>
      <c r="Z26" s="10">
        <f>IF(A26="",0,Übersicht!$F$29)</f>
        <v>0.35</v>
      </c>
      <c r="AA26" s="7">
        <f t="shared" si="7"/>
        <v>681.09999999999991</v>
      </c>
      <c r="AB26" s="7">
        <f>IF(A26="",0,IF(Übersicht!$F$19="JA",B26+G26,IF(A26&lt;=Übersicht!$F$17,B26+G26+Übersicht!$F$18/Übersicht!$F$17,B26+G26)))</f>
        <v>1946</v>
      </c>
      <c r="AC26" s="12">
        <f t="shared" ca="1" si="8"/>
        <v>49675</v>
      </c>
      <c r="AD26" s="7">
        <f t="shared" si="9"/>
        <v>1946</v>
      </c>
      <c r="AE26" s="7">
        <f t="shared" si="10"/>
        <v>1264.9000000000001</v>
      </c>
      <c r="AF26" s="7">
        <f t="shared" si="11"/>
        <v>1946</v>
      </c>
      <c r="AG26" s="7">
        <f t="shared" si="12"/>
        <v>1264.9000000000001</v>
      </c>
    </row>
    <row r="27" spans="1:33" x14ac:dyDescent="0.25">
      <c r="A27">
        <f>IF(Übersicht!$F$4&gt;A26,A26+1,"")</f>
        <v>24</v>
      </c>
      <c r="B27" s="7">
        <f>IF(A27="",0,B26*(1+Übersicht!$F$8))</f>
        <v>60</v>
      </c>
      <c r="C27" s="8">
        <f>IF(A27="",0,Übersicht!$F$6)</f>
        <v>4.1000000000000002E-2</v>
      </c>
      <c r="D27" s="7">
        <f t="shared" si="0"/>
        <v>2.46</v>
      </c>
      <c r="E27" s="8">
        <f>IF(A27="",0,Übersicht!$F$7)</f>
        <v>0</v>
      </c>
      <c r="F27" s="7">
        <f t="shared" si="13"/>
        <v>0</v>
      </c>
      <c r="G27" s="7">
        <f>IF(A27="",0,G26*(1+Übersicht!$F$12))</f>
        <v>1886</v>
      </c>
      <c r="H27" s="8">
        <f>IF(A27="",0,Übersicht!$F$10)</f>
        <v>0.03</v>
      </c>
      <c r="I27" s="7">
        <f t="shared" si="4"/>
        <v>56.58</v>
      </c>
      <c r="J27" s="8">
        <f>IF(A27="",0,Übersicht!$F$11)</f>
        <v>0</v>
      </c>
      <c r="K27" s="7">
        <f t="shared" si="14"/>
        <v>0</v>
      </c>
      <c r="L27" s="7">
        <f>IF(A27="",0,L26*(1+Übersicht!$F$16))</f>
        <v>154</v>
      </c>
      <c r="M27" s="8">
        <f>IF(A27="",0,Übersicht!$F$14)</f>
        <v>0.03</v>
      </c>
      <c r="N27" s="7">
        <f t="shared" si="5"/>
        <v>4.62</v>
      </c>
      <c r="O27" s="8">
        <f>IF(A27="",0,Übersicht!$F$15)</f>
        <v>0</v>
      </c>
      <c r="P27" s="7">
        <f t="shared" si="15"/>
        <v>0</v>
      </c>
      <c r="Q27" s="7">
        <f t="shared" si="1"/>
        <v>2100</v>
      </c>
      <c r="R27" s="7">
        <f t="shared" si="6"/>
        <v>63.66</v>
      </c>
      <c r="S27" s="7">
        <f>IF(Übersicht!$F$19="JA",IF(A27&lt;=Übersicht!$F$17,Übersicht!$F$18/Übersicht!$F$17,0),0)</f>
        <v>0</v>
      </c>
      <c r="T27" s="7">
        <f t="shared" si="2"/>
        <v>2036.34</v>
      </c>
      <c r="U27" s="9">
        <f>IF(A27="",0,Übersicht!$F$20)</f>
        <v>1.7500000000000002E-2</v>
      </c>
      <c r="V27" s="7">
        <f t="shared" si="16"/>
        <v>61146.116168833367</v>
      </c>
      <c r="W27" s="8">
        <f>IF(A27="",0,Übersicht!$F$21)</f>
        <v>4.4600000000000001E-2</v>
      </c>
      <c r="X27" s="7">
        <f t="shared" si="17"/>
        <v>88220.368564342512</v>
      </c>
      <c r="Y27" s="7">
        <f t="shared" si="3"/>
        <v>1946</v>
      </c>
      <c r="Z27" s="10">
        <f>IF(A27="",0,Übersicht!$F$29)</f>
        <v>0.35</v>
      </c>
      <c r="AA27" s="7">
        <f t="shared" si="7"/>
        <v>681.09999999999991</v>
      </c>
      <c r="AB27" s="7">
        <f>IF(A27="",0,IF(Übersicht!$F$19="JA",B27+G27,IF(A27&lt;=Übersicht!$F$17,B27+G27+Übersicht!$F$18/Übersicht!$F$17,B27+G27)))</f>
        <v>1946</v>
      </c>
      <c r="AC27" s="12">
        <f t="shared" ca="1" si="8"/>
        <v>50041</v>
      </c>
      <c r="AD27" s="7">
        <f t="shared" si="9"/>
        <v>1946</v>
      </c>
      <c r="AE27" s="7">
        <f t="shared" si="10"/>
        <v>1264.9000000000001</v>
      </c>
      <c r="AF27" s="7">
        <f t="shared" si="11"/>
        <v>1946</v>
      </c>
      <c r="AG27" s="7">
        <f t="shared" si="12"/>
        <v>1264.9000000000001</v>
      </c>
    </row>
    <row r="28" spans="1:33" x14ac:dyDescent="0.25">
      <c r="A28">
        <f>IF(Übersicht!$F$4&gt;A27,A27+1,"")</f>
        <v>25</v>
      </c>
      <c r="B28" s="7">
        <f>IF(A28="",0,B27*(1+Übersicht!$F$8))</f>
        <v>60</v>
      </c>
      <c r="C28" s="8">
        <f>IF(A28="",0,Übersicht!$F$6)</f>
        <v>4.1000000000000002E-2</v>
      </c>
      <c r="D28" s="7">
        <f t="shared" si="0"/>
        <v>2.46</v>
      </c>
      <c r="E28" s="8">
        <f>IF(A28="",0,Übersicht!$F$7)</f>
        <v>0</v>
      </c>
      <c r="F28" s="7">
        <f t="shared" si="13"/>
        <v>0</v>
      </c>
      <c r="G28" s="7">
        <f>IF(A28="",0,G27*(1+Übersicht!$F$12))</f>
        <v>1886</v>
      </c>
      <c r="H28" s="8">
        <f>IF(A28="",0,Übersicht!$F$10)</f>
        <v>0.03</v>
      </c>
      <c r="I28" s="7">
        <f t="shared" si="4"/>
        <v>56.58</v>
      </c>
      <c r="J28" s="8">
        <f>IF(A28="",0,Übersicht!$F$11)</f>
        <v>0</v>
      </c>
      <c r="K28" s="7">
        <f t="shared" si="14"/>
        <v>0</v>
      </c>
      <c r="L28" s="7">
        <f>IF(A28="",0,L27*(1+Übersicht!$F$16))</f>
        <v>154</v>
      </c>
      <c r="M28" s="8">
        <f>IF(A28="",0,Übersicht!$F$14)</f>
        <v>0.03</v>
      </c>
      <c r="N28" s="7">
        <f t="shared" si="5"/>
        <v>4.62</v>
      </c>
      <c r="O28" s="8">
        <f>IF(A28="",0,Übersicht!$F$15)</f>
        <v>0</v>
      </c>
      <c r="P28" s="7">
        <f t="shared" si="15"/>
        <v>0</v>
      </c>
      <c r="Q28" s="7">
        <f t="shared" si="1"/>
        <v>2100</v>
      </c>
      <c r="R28" s="7">
        <f t="shared" si="6"/>
        <v>63.66</v>
      </c>
      <c r="S28" s="7">
        <f>IF(Übersicht!$F$19="JA",IF(A28&lt;=Übersicht!$F$17,Übersicht!$F$18/Übersicht!$F$17,0),0)</f>
        <v>0</v>
      </c>
      <c r="T28" s="7">
        <f t="shared" si="2"/>
        <v>2036.34</v>
      </c>
      <c r="U28" s="9">
        <f>IF(A28="",0,Übersicht!$F$20)</f>
        <v>1.7500000000000002E-2</v>
      </c>
      <c r="V28" s="7">
        <f t="shared" si="16"/>
        <v>64288.149151787955</v>
      </c>
      <c r="W28" s="8">
        <f>IF(A28="",0,Übersicht!$F$21)</f>
        <v>4.4600000000000001E-2</v>
      </c>
      <c r="X28" s="7">
        <f t="shared" si="17"/>
        <v>94282.157766312186</v>
      </c>
      <c r="Y28" s="7">
        <f t="shared" si="3"/>
        <v>1946</v>
      </c>
      <c r="Z28" s="10">
        <f>IF(A28="",0,Übersicht!$F$29)</f>
        <v>0.35</v>
      </c>
      <c r="AA28" s="7">
        <f t="shared" si="7"/>
        <v>681.09999999999991</v>
      </c>
      <c r="AB28" s="7">
        <f>IF(A28="",0,IF(Übersicht!$F$19="JA",B28+G28,IF(A28&lt;=Übersicht!$F$17,B28+G28+Übersicht!$F$18/Übersicht!$F$17,B28+G28)))</f>
        <v>1946</v>
      </c>
      <c r="AC28" s="12">
        <f t="shared" ca="1" si="8"/>
        <v>50406</v>
      </c>
      <c r="AD28" s="7">
        <f t="shared" si="9"/>
        <v>1946</v>
      </c>
      <c r="AE28" s="7">
        <f t="shared" si="10"/>
        <v>1264.9000000000001</v>
      </c>
      <c r="AF28" s="7">
        <f t="shared" si="11"/>
        <v>1946</v>
      </c>
      <c r="AG28" s="7">
        <f t="shared" si="12"/>
        <v>1264.9000000000001</v>
      </c>
    </row>
    <row r="29" spans="1:33" x14ac:dyDescent="0.25">
      <c r="A29">
        <f>IF(Übersicht!$F$4&gt;A28,A28+1,"")</f>
        <v>26</v>
      </c>
      <c r="B29" s="7">
        <f>IF(A29="",0,B28*(1+Übersicht!$F$8))</f>
        <v>60</v>
      </c>
      <c r="C29" s="8">
        <f>IF(A29="",0,Übersicht!$F$6)</f>
        <v>4.1000000000000002E-2</v>
      </c>
      <c r="D29" s="7">
        <f t="shared" si="0"/>
        <v>2.46</v>
      </c>
      <c r="E29" s="8">
        <f>IF(A29="",0,Übersicht!$F$7)</f>
        <v>0</v>
      </c>
      <c r="F29" s="7">
        <f t="shared" si="13"/>
        <v>0</v>
      </c>
      <c r="G29" s="7">
        <f>IF(A29="",0,G28*(1+Übersicht!$F$12))</f>
        <v>1886</v>
      </c>
      <c r="H29" s="8">
        <f>IF(A29="",0,Übersicht!$F$10)</f>
        <v>0.03</v>
      </c>
      <c r="I29" s="7">
        <f t="shared" si="4"/>
        <v>56.58</v>
      </c>
      <c r="J29" s="8">
        <f>IF(A29="",0,Übersicht!$F$11)</f>
        <v>0</v>
      </c>
      <c r="K29" s="7">
        <f t="shared" si="14"/>
        <v>0</v>
      </c>
      <c r="L29" s="7">
        <f>IF(A29="",0,L28*(1+Übersicht!$F$16))</f>
        <v>154</v>
      </c>
      <c r="M29" s="8">
        <f>IF(A29="",0,Übersicht!$F$14)</f>
        <v>0.03</v>
      </c>
      <c r="N29" s="7">
        <f t="shared" si="5"/>
        <v>4.62</v>
      </c>
      <c r="O29" s="8">
        <f>IF(A29="",0,Übersicht!$F$15)</f>
        <v>0</v>
      </c>
      <c r="P29" s="7">
        <f t="shared" si="15"/>
        <v>0</v>
      </c>
      <c r="Q29" s="7">
        <f t="shared" si="1"/>
        <v>2100</v>
      </c>
      <c r="R29" s="7">
        <f t="shared" si="6"/>
        <v>63.66</v>
      </c>
      <c r="S29" s="7">
        <f>IF(Übersicht!$F$19="JA",IF(A29&lt;=Übersicht!$F$17,Übersicht!$F$18/Übersicht!$F$17,0),0)</f>
        <v>0</v>
      </c>
      <c r="T29" s="7">
        <f t="shared" si="2"/>
        <v>2036.34</v>
      </c>
      <c r="U29" s="9">
        <f>IF(A29="",0,Übersicht!$F$20)</f>
        <v>1.7500000000000002E-2</v>
      </c>
      <c r="V29" s="7">
        <f t="shared" si="16"/>
        <v>67485.167711944247</v>
      </c>
      <c r="W29" s="8">
        <f>IF(A29="",0,Übersicht!$F$21)</f>
        <v>4.4600000000000001E-2</v>
      </c>
      <c r="X29" s="7">
        <f t="shared" si="17"/>
        <v>100614.30276668971</v>
      </c>
      <c r="Y29" s="7">
        <f t="shared" si="3"/>
        <v>1946</v>
      </c>
      <c r="Z29" s="10">
        <f>IF(A29="",0,Übersicht!$F$29)</f>
        <v>0.35</v>
      </c>
      <c r="AA29" s="7">
        <f t="shared" si="7"/>
        <v>681.09999999999991</v>
      </c>
      <c r="AB29" s="7">
        <f>IF(A29="",0,IF(Übersicht!$F$19="JA",B29+G29,IF(A29&lt;=Übersicht!$F$17,B29+G29+Übersicht!$F$18/Übersicht!$F$17,B29+G29)))</f>
        <v>1946</v>
      </c>
      <c r="AC29" s="12">
        <f t="shared" ca="1" si="8"/>
        <v>50771</v>
      </c>
      <c r="AD29" s="7">
        <f t="shared" si="9"/>
        <v>1946</v>
      </c>
      <c r="AE29" s="7">
        <f t="shared" si="10"/>
        <v>1264.9000000000001</v>
      </c>
      <c r="AF29" s="7">
        <f t="shared" si="11"/>
        <v>1946</v>
      </c>
      <c r="AG29" s="7">
        <f t="shared" si="12"/>
        <v>1264.9000000000001</v>
      </c>
    </row>
    <row r="30" spans="1:33" x14ac:dyDescent="0.25">
      <c r="A30">
        <f>IF(Übersicht!$F$4&gt;A29,A29+1,"")</f>
        <v>27</v>
      </c>
      <c r="B30" s="7">
        <f>IF(A30="",0,B29*(1+Übersicht!$F$8))</f>
        <v>60</v>
      </c>
      <c r="C30" s="8">
        <f>IF(A30="",0,Übersicht!$F$6)</f>
        <v>4.1000000000000002E-2</v>
      </c>
      <c r="D30" s="7">
        <f t="shared" si="0"/>
        <v>2.46</v>
      </c>
      <c r="E30" s="8">
        <f>IF(A30="",0,Übersicht!$F$7)</f>
        <v>0</v>
      </c>
      <c r="F30" s="7">
        <f t="shared" si="13"/>
        <v>0</v>
      </c>
      <c r="G30" s="7">
        <f>IF(A30="",0,G29*(1+Übersicht!$F$12))</f>
        <v>1886</v>
      </c>
      <c r="H30" s="8">
        <f>IF(A30="",0,Übersicht!$F$10)</f>
        <v>0.03</v>
      </c>
      <c r="I30" s="7">
        <f t="shared" si="4"/>
        <v>56.58</v>
      </c>
      <c r="J30" s="8">
        <f>IF(A30="",0,Übersicht!$F$11)</f>
        <v>0</v>
      </c>
      <c r="K30" s="7">
        <f t="shared" si="14"/>
        <v>0</v>
      </c>
      <c r="L30" s="7">
        <f>IF(A30="",0,L29*(1+Übersicht!$F$16))</f>
        <v>154</v>
      </c>
      <c r="M30" s="8">
        <f>IF(A30="",0,Übersicht!$F$14)</f>
        <v>0.03</v>
      </c>
      <c r="N30" s="7">
        <f t="shared" si="5"/>
        <v>4.62</v>
      </c>
      <c r="O30" s="8">
        <f>IF(A30="",0,Übersicht!$F$15)</f>
        <v>0</v>
      </c>
      <c r="P30" s="7">
        <f t="shared" si="15"/>
        <v>0</v>
      </c>
      <c r="Q30" s="7">
        <f t="shared" si="1"/>
        <v>2100</v>
      </c>
      <c r="R30" s="7">
        <f t="shared" si="6"/>
        <v>63.66</v>
      </c>
      <c r="S30" s="7">
        <f>IF(Übersicht!$F$19="JA",IF(A30&lt;=Übersicht!$F$17,Übersicht!$F$18/Übersicht!$F$17,0),0)</f>
        <v>0</v>
      </c>
      <c r="T30" s="7">
        <f t="shared" si="2"/>
        <v>2036.34</v>
      </c>
      <c r="U30" s="9">
        <f>IF(A30="",0,Übersicht!$F$20)</f>
        <v>1.7500000000000002E-2</v>
      </c>
      <c r="V30" s="7">
        <f t="shared" si="16"/>
        <v>70738.134096903275</v>
      </c>
      <c r="W30" s="8">
        <f>IF(A30="",0,Übersicht!$F$21)</f>
        <v>4.4600000000000001E-2</v>
      </c>
      <c r="X30" s="7">
        <f t="shared" si="17"/>
        <v>107228.86143408407</v>
      </c>
      <c r="Y30" s="7">
        <f t="shared" si="3"/>
        <v>1946</v>
      </c>
      <c r="Z30" s="10">
        <f>IF(A30="",0,Übersicht!$F$29)</f>
        <v>0.35</v>
      </c>
      <c r="AA30" s="7">
        <f t="shared" si="7"/>
        <v>681.09999999999991</v>
      </c>
      <c r="AB30" s="7">
        <f>IF(A30="",0,IF(Übersicht!$F$19="JA",B30+G30,IF(A30&lt;=Übersicht!$F$17,B30+G30+Übersicht!$F$18/Übersicht!$F$17,B30+G30)))</f>
        <v>1946</v>
      </c>
      <c r="AC30" s="12">
        <f t="shared" ca="1" si="8"/>
        <v>51136</v>
      </c>
      <c r="AD30" s="7">
        <f t="shared" si="9"/>
        <v>1946</v>
      </c>
      <c r="AE30" s="7">
        <f t="shared" si="10"/>
        <v>1264.9000000000001</v>
      </c>
      <c r="AF30" s="7">
        <f t="shared" si="11"/>
        <v>1946</v>
      </c>
      <c r="AG30" s="7">
        <f t="shared" si="12"/>
        <v>1264.9000000000001</v>
      </c>
    </row>
    <row r="31" spans="1:33" x14ac:dyDescent="0.25">
      <c r="A31">
        <f>IF(Übersicht!$F$4&gt;A30,A30+1,"")</f>
        <v>28</v>
      </c>
      <c r="B31" s="7">
        <f>IF(A31="",0,B30*(1+Übersicht!$F$8))</f>
        <v>60</v>
      </c>
      <c r="C31" s="8">
        <f>IF(A31="",0,Übersicht!$F$6)</f>
        <v>4.1000000000000002E-2</v>
      </c>
      <c r="D31" s="7">
        <f t="shared" si="0"/>
        <v>2.46</v>
      </c>
      <c r="E31" s="8">
        <f>IF(A31="",0,Übersicht!$F$7)</f>
        <v>0</v>
      </c>
      <c r="F31" s="7">
        <f t="shared" si="13"/>
        <v>0</v>
      </c>
      <c r="G31" s="7">
        <f>IF(A31="",0,G30*(1+Übersicht!$F$12))</f>
        <v>1886</v>
      </c>
      <c r="H31" s="8">
        <f>IF(A31="",0,Übersicht!$F$10)</f>
        <v>0.03</v>
      </c>
      <c r="I31" s="7">
        <f t="shared" si="4"/>
        <v>56.58</v>
      </c>
      <c r="J31" s="8">
        <f>IF(A31="",0,Übersicht!$F$11)</f>
        <v>0</v>
      </c>
      <c r="K31" s="7">
        <f t="shared" si="14"/>
        <v>0</v>
      </c>
      <c r="L31" s="7">
        <f>IF(A31="",0,L30*(1+Übersicht!$F$16))</f>
        <v>154</v>
      </c>
      <c r="M31" s="8">
        <f>IF(A31="",0,Übersicht!$F$14)</f>
        <v>0.03</v>
      </c>
      <c r="N31" s="7">
        <f t="shared" si="5"/>
        <v>4.62</v>
      </c>
      <c r="O31" s="8">
        <f>IF(A31="",0,Übersicht!$F$15)</f>
        <v>0</v>
      </c>
      <c r="P31" s="7">
        <f t="shared" si="15"/>
        <v>0</v>
      </c>
      <c r="Q31" s="7">
        <f t="shared" si="1"/>
        <v>2100</v>
      </c>
      <c r="R31" s="7">
        <f t="shared" si="6"/>
        <v>63.66</v>
      </c>
      <c r="S31" s="7">
        <f>IF(Übersicht!$F$19="JA",IF(A31&lt;=Übersicht!$F$17,Übersicht!$F$18/Übersicht!$F$17,0),0)</f>
        <v>0</v>
      </c>
      <c r="T31" s="7">
        <f t="shared" si="2"/>
        <v>2036.34</v>
      </c>
      <c r="U31" s="9">
        <f>IF(A31="",0,Übersicht!$F$20)</f>
        <v>1.7500000000000002E-2</v>
      </c>
      <c r="V31" s="7">
        <f t="shared" si="16"/>
        <v>74048.027393599084</v>
      </c>
      <c r="W31" s="8">
        <f>IF(A31="",0,Übersicht!$F$21)</f>
        <v>4.4600000000000001E-2</v>
      </c>
      <c r="X31" s="7">
        <f t="shared" si="17"/>
        <v>114138.42941804421</v>
      </c>
      <c r="Y31" s="7">
        <f t="shared" si="3"/>
        <v>1946</v>
      </c>
      <c r="Z31" s="10">
        <f>IF(A31="",0,Übersicht!$F$29)</f>
        <v>0.35</v>
      </c>
      <c r="AA31" s="7">
        <f t="shared" si="7"/>
        <v>681.09999999999991</v>
      </c>
      <c r="AB31" s="7">
        <f>IF(A31="",0,IF(Übersicht!$F$19="JA",B31+G31,IF(A31&lt;=Übersicht!$F$17,B31+G31+Übersicht!$F$18/Übersicht!$F$17,B31+G31)))</f>
        <v>1946</v>
      </c>
      <c r="AC31" s="12">
        <f t="shared" ca="1" si="8"/>
        <v>51502</v>
      </c>
      <c r="AD31" s="7">
        <f t="shared" si="9"/>
        <v>1946</v>
      </c>
      <c r="AE31" s="7">
        <f t="shared" si="10"/>
        <v>1264.9000000000001</v>
      </c>
      <c r="AF31" s="7">
        <f t="shared" si="11"/>
        <v>1946</v>
      </c>
      <c r="AG31" s="7">
        <f t="shared" si="12"/>
        <v>1264.9000000000001</v>
      </c>
    </row>
    <row r="32" spans="1:33" x14ac:dyDescent="0.25">
      <c r="A32">
        <f>IF(Übersicht!$F$4&gt;A31,A31+1,"")</f>
        <v>29</v>
      </c>
      <c r="B32" s="7">
        <f>IF(A32="",0,B31*(1+Übersicht!$F$8))</f>
        <v>60</v>
      </c>
      <c r="C32" s="8">
        <f>IF(A32="",0,Übersicht!$F$6)</f>
        <v>4.1000000000000002E-2</v>
      </c>
      <c r="D32" s="7">
        <f t="shared" si="0"/>
        <v>2.46</v>
      </c>
      <c r="E32" s="8">
        <f>IF(A32="",0,Übersicht!$F$7)</f>
        <v>0</v>
      </c>
      <c r="F32" s="7">
        <f t="shared" si="13"/>
        <v>0</v>
      </c>
      <c r="G32" s="7">
        <f>IF(A32="",0,G31*(1+Übersicht!$F$12))</f>
        <v>1886</v>
      </c>
      <c r="H32" s="8">
        <f>IF(A32="",0,Übersicht!$F$10)</f>
        <v>0.03</v>
      </c>
      <c r="I32" s="7">
        <f t="shared" si="4"/>
        <v>56.58</v>
      </c>
      <c r="J32" s="8">
        <f>IF(A32="",0,Übersicht!$F$11)</f>
        <v>0</v>
      </c>
      <c r="K32" s="7">
        <f t="shared" si="14"/>
        <v>0</v>
      </c>
      <c r="L32" s="7">
        <f>IF(A32="",0,L31*(1+Übersicht!$F$16))</f>
        <v>154</v>
      </c>
      <c r="M32" s="8">
        <f>IF(A32="",0,Übersicht!$F$14)</f>
        <v>0.03</v>
      </c>
      <c r="N32" s="7">
        <f t="shared" si="5"/>
        <v>4.62</v>
      </c>
      <c r="O32" s="8">
        <f>IF(A32="",0,Übersicht!$F$15)</f>
        <v>0</v>
      </c>
      <c r="P32" s="7">
        <f t="shared" si="15"/>
        <v>0</v>
      </c>
      <c r="Q32" s="7">
        <f t="shared" si="1"/>
        <v>2100</v>
      </c>
      <c r="R32" s="7">
        <f t="shared" si="6"/>
        <v>63.66</v>
      </c>
      <c r="S32" s="7">
        <f>IF(Übersicht!$F$19="JA",IF(A32&lt;=Übersicht!$F$17,Übersicht!$F$18/Übersicht!$F$17,0),0)</f>
        <v>0</v>
      </c>
      <c r="T32" s="7">
        <f t="shared" si="2"/>
        <v>2036.34</v>
      </c>
      <c r="U32" s="9">
        <f>IF(A32="",0,Übersicht!$F$20)</f>
        <v>1.7500000000000002E-2</v>
      </c>
      <c r="V32" s="7">
        <f t="shared" si="16"/>
        <v>77415.843822987066</v>
      </c>
      <c r="W32" s="8">
        <f>IF(A32="",0,Übersicht!$F$21)</f>
        <v>4.4600000000000001E-2</v>
      </c>
      <c r="X32" s="7">
        <f t="shared" si="17"/>
        <v>121356.16413408898</v>
      </c>
      <c r="Y32" s="7">
        <f t="shared" si="3"/>
        <v>1946</v>
      </c>
      <c r="Z32" s="10">
        <f>IF(A32="",0,Übersicht!$F$29)</f>
        <v>0.35</v>
      </c>
      <c r="AA32" s="7">
        <f t="shared" si="7"/>
        <v>681.09999999999991</v>
      </c>
      <c r="AB32" s="7">
        <f>IF(A32="",0,IF(Übersicht!$F$19="JA",B32+G32,IF(A32&lt;=Übersicht!$F$17,B32+G32+Übersicht!$F$18/Übersicht!$F$17,B32+G32)))</f>
        <v>1946</v>
      </c>
      <c r="AC32" s="12">
        <f t="shared" ca="1" si="8"/>
        <v>51867</v>
      </c>
      <c r="AD32" s="7">
        <f t="shared" si="9"/>
        <v>1946</v>
      </c>
      <c r="AE32" s="7">
        <f t="shared" si="10"/>
        <v>1264.9000000000001</v>
      </c>
      <c r="AF32" s="7">
        <f t="shared" si="11"/>
        <v>1946</v>
      </c>
      <c r="AG32" s="7">
        <f t="shared" si="12"/>
        <v>1264.9000000000001</v>
      </c>
    </row>
    <row r="33" spans="1:33" x14ac:dyDescent="0.25">
      <c r="A33">
        <f>IF(Übersicht!$F$4&gt;A32,A32+1,"")</f>
        <v>30</v>
      </c>
      <c r="B33" s="7">
        <f>IF(A33="",0,B32*(1+Übersicht!$F$8))</f>
        <v>60</v>
      </c>
      <c r="C33" s="8">
        <f>IF(A33="",0,Übersicht!$F$6)</f>
        <v>4.1000000000000002E-2</v>
      </c>
      <c r="D33" s="7">
        <f t="shared" si="0"/>
        <v>2.46</v>
      </c>
      <c r="E33" s="8">
        <f>IF(A33="",0,Übersicht!$F$7)</f>
        <v>0</v>
      </c>
      <c r="F33" s="7">
        <f t="shared" si="13"/>
        <v>0</v>
      </c>
      <c r="G33" s="7">
        <f>IF(A33="",0,G32*(1+Übersicht!$F$12))</f>
        <v>1886</v>
      </c>
      <c r="H33" s="8">
        <f>IF(A33="",0,Übersicht!$F$10)</f>
        <v>0.03</v>
      </c>
      <c r="I33" s="7">
        <f t="shared" si="4"/>
        <v>56.58</v>
      </c>
      <c r="J33" s="8">
        <f>IF(A33="",0,Übersicht!$F$11)</f>
        <v>0</v>
      </c>
      <c r="K33" s="7">
        <f t="shared" si="14"/>
        <v>0</v>
      </c>
      <c r="L33" s="7">
        <f>IF(A33="",0,L32*(1+Übersicht!$F$16))</f>
        <v>154</v>
      </c>
      <c r="M33" s="8">
        <f>IF(A33="",0,Übersicht!$F$14)</f>
        <v>0.03</v>
      </c>
      <c r="N33" s="7">
        <f t="shared" si="5"/>
        <v>4.62</v>
      </c>
      <c r="O33" s="8">
        <f>IF(A33="",0,Übersicht!$F$15)</f>
        <v>0</v>
      </c>
      <c r="P33" s="7">
        <f t="shared" si="15"/>
        <v>0</v>
      </c>
      <c r="Q33" s="7">
        <f t="shared" si="1"/>
        <v>2100</v>
      </c>
      <c r="R33" s="7">
        <f t="shared" si="6"/>
        <v>63.66</v>
      </c>
      <c r="S33" s="7">
        <f>IF(Übersicht!$F$19="JA",IF(A33&lt;=Übersicht!$F$17,Übersicht!$F$18/Übersicht!$F$17,0),0)</f>
        <v>0</v>
      </c>
      <c r="T33" s="7">
        <f t="shared" si="2"/>
        <v>2036.34</v>
      </c>
      <c r="U33" s="9">
        <f>IF(A33="",0,Übersicht!$F$20)</f>
        <v>1.7500000000000002E-2</v>
      </c>
      <c r="V33" s="7">
        <f t="shared" si="16"/>
        <v>80842.597039889341</v>
      </c>
      <c r="W33" s="8">
        <f>IF(A33="",0,Übersicht!$F$21)</f>
        <v>4.4600000000000001E-2</v>
      </c>
      <c r="X33" s="7">
        <f t="shared" si="17"/>
        <v>128895.80981846934</v>
      </c>
      <c r="Y33" s="7">
        <f t="shared" si="3"/>
        <v>1946</v>
      </c>
      <c r="Z33" s="10">
        <f>IF(A33="",0,Übersicht!$F$29)</f>
        <v>0.35</v>
      </c>
      <c r="AA33" s="7">
        <f t="shared" si="7"/>
        <v>681.09999999999991</v>
      </c>
      <c r="AB33" s="7">
        <f>IF(A33="",0,IF(Übersicht!$F$19="JA",B33+G33,IF(A33&lt;=Übersicht!$F$17,B33+G33+Übersicht!$F$18/Übersicht!$F$17,B33+G33)))</f>
        <v>1946</v>
      </c>
      <c r="AC33" s="12">
        <f t="shared" ca="1" si="8"/>
        <v>52232</v>
      </c>
      <c r="AD33" s="7">
        <f t="shared" si="9"/>
        <v>1946</v>
      </c>
      <c r="AE33" s="7">
        <f t="shared" si="10"/>
        <v>1264.9000000000001</v>
      </c>
      <c r="AF33" s="7">
        <f t="shared" si="11"/>
        <v>1946</v>
      </c>
      <c r="AG33" s="7">
        <f t="shared" si="12"/>
        <v>1264.9000000000001</v>
      </c>
    </row>
    <row r="34" spans="1:33" x14ac:dyDescent="0.25">
      <c r="A34">
        <f>IF(Übersicht!$F$4&gt;A33,A33+1,"")</f>
        <v>31</v>
      </c>
      <c r="B34" s="7">
        <f>IF(A34="",0,B33*(1+Übersicht!$F$8))</f>
        <v>60</v>
      </c>
      <c r="C34" s="8">
        <f>IF(A34="",0,Übersicht!$F$6)</f>
        <v>4.1000000000000002E-2</v>
      </c>
      <c r="D34" s="7">
        <f t="shared" si="0"/>
        <v>2.46</v>
      </c>
      <c r="E34" s="8">
        <f>IF(A34="",0,Übersicht!$F$7)</f>
        <v>0</v>
      </c>
      <c r="F34" s="7">
        <f t="shared" si="13"/>
        <v>0</v>
      </c>
      <c r="G34" s="7">
        <f>IF(A34="",0,G33*(1+Übersicht!$F$12))</f>
        <v>1886</v>
      </c>
      <c r="H34" s="8">
        <f>IF(A34="",0,Übersicht!$F$10)</f>
        <v>0.03</v>
      </c>
      <c r="I34" s="7">
        <f t="shared" si="4"/>
        <v>56.58</v>
      </c>
      <c r="J34" s="8">
        <f>IF(A34="",0,Übersicht!$F$11)</f>
        <v>0</v>
      </c>
      <c r="K34" s="7">
        <f t="shared" si="14"/>
        <v>0</v>
      </c>
      <c r="L34" s="7">
        <f>IF(A34="",0,L33*(1+Übersicht!$F$16))</f>
        <v>154</v>
      </c>
      <c r="M34" s="8">
        <f>IF(A34="",0,Übersicht!$F$14)</f>
        <v>0.03</v>
      </c>
      <c r="N34" s="7">
        <f t="shared" si="5"/>
        <v>4.62</v>
      </c>
      <c r="O34" s="8">
        <f>IF(A34="",0,Übersicht!$F$15)</f>
        <v>0</v>
      </c>
      <c r="P34" s="7">
        <f t="shared" si="15"/>
        <v>0</v>
      </c>
      <c r="Q34" s="7">
        <f t="shared" si="1"/>
        <v>2100</v>
      </c>
      <c r="R34" s="7">
        <f t="shared" si="6"/>
        <v>63.66</v>
      </c>
      <c r="S34" s="7">
        <f>IF(Übersicht!$F$19="JA",IF(A34&lt;=Übersicht!$F$17,Übersicht!$F$18/Übersicht!$F$17,0),0)</f>
        <v>0</v>
      </c>
      <c r="T34" s="7">
        <f t="shared" si="2"/>
        <v>2036.34</v>
      </c>
      <c r="U34" s="9">
        <f>IF(A34="",0,Übersicht!$F$20)</f>
        <v>1.7500000000000002E-2</v>
      </c>
      <c r="V34" s="7">
        <f t="shared" si="16"/>
        <v>84329.318438087401</v>
      </c>
      <c r="W34" s="8">
        <f>IF(A34="",0,Übersicht!$F$21)</f>
        <v>4.4600000000000001E-2</v>
      </c>
      <c r="X34" s="7">
        <f t="shared" si="17"/>
        <v>136771.72370037306</v>
      </c>
      <c r="Y34" s="7">
        <f t="shared" si="3"/>
        <v>1946</v>
      </c>
      <c r="Z34" s="10">
        <f>IF(A34="",0,Übersicht!$F$29)</f>
        <v>0.35</v>
      </c>
      <c r="AA34" s="7">
        <f t="shared" si="7"/>
        <v>681.09999999999991</v>
      </c>
      <c r="AB34" s="7">
        <f>IF(A34="",0,IF(Übersicht!$F$19="JA",B34+G34,IF(A34&lt;=Übersicht!$F$17,B34+G34+Übersicht!$F$18/Übersicht!$F$17,B34+G34)))</f>
        <v>1946</v>
      </c>
      <c r="AC34" s="12">
        <f t="shared" ca="1" si="8"/>
        <v>52597</v>
      </c>
      <c r="AD34" s="7">
        <f t="shared" si="9"/>
        <v>1946</v>
      </c>
      <c r="AE34" s="7">
        <f t="shared" si="10"/>
        <v>1264.9000000000001</v>
      </c>
      <c r="AF34" s="7">
        <f t="shared" si="11"/>
        <v>1946</v>
      </c>
      <c r="AG34" s="7">
        <f t="shared" si="12"/>
        <v>1264.9000000000001</v>
      </c>
    </row>
    <row r="35" spans="1:33" x14ac:dyDescent="0.25">
      <c r="A35">
        <f>IF(Übersicht!$F$4&gt;A34,A34+1,"")</f>
        <v>32</v>
      </c>
      <c r="B35" s="7">
        <f>IF(A35="",0,B34*(1+Übersicht!$F$8))</f>
        <v>60</v>
      </c>
      <c r="C35" s="8">
        <f>IF(A35="",0,Übersicht!$F$6)</f>
        <v>4.1000000000000002E-2</v>
      </c>
      <c r="D35" s="7">
        <f t="shared" si="0"/>
        <v>2.46</v>
      </c>
      <c r="E35" s="8">
        <f>IF(A35="",0,Übersicht!$F$7)</f>
        <v>0</v>
      </c>
      <c r="F35" s="7">
        <f t="shared" si="13"/>
        <v>0</v>
      </c>
      <c r="G35" s="7">
        <f>IF(A35="",0,G34*(1+Übersicht!$F$12))</f>
        <v>1886</v>
      </c>
      <c r="H35" s="8">
        <f>IF(A35="",0,Übersicht!$F$10)</f>
        <v>0.03</v>
      </c>
      <c r="I35" s="7">
        <f t="shared" si="4"/>
        <v>56.58</v>
      </c>
      <c r="J35" s="8">
        <f>IF(A35="",0,Übersicht!$F$11)</f>
        <v>0</v>
      </c>
      <c r="K35" s="7">
        <f t="shared" si="14"/>
        <v>0</v>
      </c>
      <c r="L35" s="7">
        <f>IF(A35="",0,L34*(1+Übersicht!$F$16))</f>
        <v>154</v>
      </c>
      <c r="M35" s="8">
        <f>IF(A35="",0,Übersicht!$F$14)</f>
        <v>0.03</v>
      </c>
      <c r="N35" s="7">
        <f t="shared" si="5"/>
        <v>4.62</v>
      </c>
      <c r="O35" s="8">
        <f>IF(A35="",0,Übersicht!$F$15)</f>
        <v>0</v>
      </c>
      <c r="P35" s="7">
        <f t="shared" si="15"/>
        <v>0</v>
      </c>
      <c r="Q35" s="7">
        <f t="shared" si="1"/>
        <v>2100</v>
      </c>
      <c r="R35" s="7">
        <f t="shared" si="6"/>
        <v>63.66</v>
      </c>
      <c r="S35" s="7">
        <f>IF(Übersicht!$F$19="JA",IF(A35&lt;=Übersicht!$F$17,Übersicht!$F$18/Übersicht!$F$17,0),0)</f>
        <v>0</v>
      </c>
      <c r="T35" s="7">
        <f t="shared" si="2"/>
        <v>2036.34</v>
      </c>
      <c r="U35" s="9">
        <f>IF(A35="",0,Übersicht!$F$20)</f>
        <v>1.7500000000000002E-2</v>
      </c>
      <c r="V35" s="7">
        <f t="shared" si="16"/>
        <v>87877.057460753931</v>
      </c>
      <c r="W35" s="8">
        <f>IF(A35="",0,Übersicht!$F$21)</f>
        <v>4.4600000000000001E-2</v>
      </c>
      <c r="X35" s="7">
        <f t="shared" si="17"/>
        <v>144998.90334140969</v>
      </c>
      <c r="Y35" s="7">
        <f t="shared" si="3"/>
        <v>1946</v>
      </c>
      <c r="Z35" s="10">
        <f>IF(A35="",0,Übersicht!$F$29)</f>
        <v>0.35</v>
      </c>
      <c r="AA35" s="7">
        <f t="shared" si="7"/>
        <v>681.09999999999991</v>
      </c>
      <c r="AB35" s="7">
        <f>IF(A35="",0,IF(Übersicht!$F$19="JA",B35+G35,IF(A35&lt;=Übersicht!$F$17,B35+G35+Übersicht!$F$18/Übersicht!$F$17,B35+G35)))</f>
        <v>1946</v>
      </c>
      <c r="AC35" s="12">
        <f t="shared" ca="1" si="8"/>
        <v>52963</v>
      </c>
      <c r="AD35" s="7">
        <f t="shared" si="9"/>
        <v>1946</v>
      </c>
      <c r="AE35" s="7">
        <f t="shared" si="10"/>
        <v>1264.9000000000001</v>
      </c>
      <c r="AF35" s="7">
        <f t="shared" si="11"/>
        <v>1946</v>
      </c>
      <c r="AG35" s="7">
        <f t="shared" si="12"/>
        <v>1264.9000000000001</v>
      </c>
    </row>
    <row r="36" spans="1:33" x14ac:dyDescent="0.25">
      <c r="A36">
        <f>IF(Übersicht!$F$4&gt;A35,A35+1,"")</f>
        <v>33</v>
      </c>
      <c r="B36" s="7">
        <f>IF(A36="",0,B35*(1+Übersicht!$F$8))</f>
        <v>60</v>
      </c>
      <c r="C36" s="8">
        <f>IF(A36="",0,Übersicht!$F$6)</f>
        <v>4.1000000000000002E-2</v>
      </c>
      <c r="D36" s="7">
        <f t="shared" ref="D36:D67" si="18">B36*C36</f>
        <v>2.46</v>
      </c>
      <c r="E36" s="8">
        <f>IF(A36="",0,Übersicht!$F$7)</f>
        <v>0</v>
      </c>
      <c r="F36" s="7">
        <f t="shared" si="13"/>
        <v>0</v>
      </c>
      <c r="G36" s="7">
        <f>IF(A36="",0,G35*(1+Übersicht!$F$12))</f>
        <v>1886</v>
      </c>
      <c r="H36" s="8">
        <f>IF(A36="",0,Übersicht!$F$10)</f>
        <v>0.03</v>
      </c>
      <c r="I36" s="7">
        <f t="shared" si="4"/>
        <v>56.58</v>
      </c>
      <c r="J36" s="8">
        <f>IF(A36="",0,Übersicht!$F$11)</f>
        <v>0</v>
      </c>
      <c r="K36" s="7">
        <f t="shared" si="14"/>
        <v>0</v>
      </c>
      <c r="L36" s="7">
        <f>IF(A36="",0,L35*(1+Übersicht!$F$16))</f>
        <v>154</v>
      </c>
      <c r="M36" s="8">
        <f>IF(A36="",0,Übersicht!$F$14)</f>
        <v>0.03</v>
      </c>
      <c r="N36" s="7">
        <f t="shared" si="5"/>
        <v>4.62</v>
      </c>
      <c r="O36" s="8">
        <f>IF(A36="",0,Übersicht!$F$15)</f>
        <v>0</v>
      </c>
      <c r="P36" s="7">
        <f t="shared" si="15"/>
        <v>0</v>
      </c>
      <c r="Q36" s="7">
        <f t="shared" ref="Q36:Q67" si="19">B36+G36+L36</f>
        <v>2100</v>
      </c>
      <c r="R36" s="7">
        <f t="shared" si="6"/>
        <v>63.66</v>
      </c>
      <c r="S36" s="7">
        <f>IF(Übersicht!$F$19="JA",IF(A36&lt;=Übersicht!$F$17,Übersicht!$F$18/Übersicht!$F$17,0),0)</f>
        <v>0</v>
      </c>
      <c r="T36" s="7">
        <f t="shared" ref="T36:T67" si="20">Q36-R36-S36</f>
        <v>2036.34</v>
      </c>
      <c r="U36" s="9">
        <f>IF(A36="",0,Übersicht!$F$20)</f>
        <v>1.7500000000000002E-2</v>
      </c>
      <c r="V36" s="7">
        <f t="shared" si="16"/>
        <v>91486.881916317128</v>
      </c>
      <c r="W36" s="8">
        <f>IF(A36="",0,Übersicht!$F$21)</f>
        <v>4.4600000000000001E-2</v>
      </c>
      <c r="X36" s="7">
        <f t="shared" si="17"/>
        <v>153593.01519443656</v>
      </c>
      <c r="Y36" s="7">
        <f t="shared" ref="Y36:Y67" si="21">B36+G36</f>
        <v>1946</v>
      </c>
      <c r="Z36" s="10">
        <f>IF(A36="",0,Übersicht!$F$29)</f>
        <v>0.35</v>
      </c>
      <c r="AA36" s="7">
        <f t="shared" si="7"/>
        <v>681.09999999999991</v>
      </c>
      <c r="AB36" s="7">
        <f>IF(A36="",0,IF(Übersicht!$F$19="JA",B36+G36,IF(A36&lt;=Übersicht!$F$17,B36+G36+Übersicht!$F$18/Übersicht!$F$17,B36+G36)))</f>
        <v>1946</v>
      </c>
      <c r="AC36" s="12">
        <f t="shared" ca="1" si="8"/>
        <v>53328</v>
      </c>
      <c r="AD36" s="7">
        <f t="shared" si="9"/>
        <v>1946</v>
      </c>
      <c r="AE36" s="7">
        <f t="shared" si="10"/>
        <v>1264.9000000000001</v>
      </c>
      <c r="AF36" s="7">
        <f t="shared" si="11"/>
        <v>1946</v>
      </c>
      <c r="AG36" s="7">
        <f t="shared" si="12"/>
        <v>1264.9000000000001</v>
      </c>
    </row>
    <row r="37" spans="1:33" x14ac:dyDescent="0.25">
      <c r="A37">
        <f>IF(Übersicht!$F$4&gt;A36,A36+1,"")</f>
        <v>34</v>
      </c>
      <c r="B37" s="7">
        <f>IF(A37="",0,B36*(1+Übersicht!$F$8))</f>
        <v>60</v>
      </c>
      <c r="C37" s="8">
        <f>IF(A37="",0,Übersicht!$F$6)</f>
        <v>4.1000000000000002E-2</v>
      </c>
      <c r="D37" s="7">
        <f t="shared" si="18"/>
        <v>2.46</v>
      </c>
      <c r="E37" s="8">
        <f>IF(A37="",0,Übersicht!$F$7)</f>
        <v>0</v>
      </c>
      <c r="F37" s="7">
        <f t="shared" si="13"/>
        <v>0</v>
      </c>
      <c r="G37" s="7">
        <f>IF(A37="",0,G36*(1+Übersicht!$F$12))</f>
        <v>1886</v>
      </c>
      <c r="H37" s="8">
        <f>IF(A37="",0,Übersicht!$F$10)</f>
        <v>0.03</v>
      </c>
      <c r="I37" s="7">
        <f t="shared" si="4"/>
        <v>56.58</v>
      </c>
      <c r="J37" s="8">
        <f>IF(A37="",0,Übersicht!$F$11)</f>
        <v>0</v>
      </c>
      <c r="K37" s="7">
        <f t="shared" si="14"/>
        <v>0</v>
      </c>
      <c r="L37" s="7">
        <f>IF(A37="",0,L36*(1+Übersicht!$F$16))</f>
        <v>154</v>
      </c>
      <c r="M37" s="8">
        <f>IF(A37="",0,Übersicht!$F$14)</f>
        <v>0.03</v>
      </c>
      <c r="N37" s="7">
        <f t="shared" si="5"/>
        <v>4.62</v>
      </c>
      <c r="O37" s="8">
        <f>IF(A37="",0,Übersicht!$F$15)</f>
        <v>0</v>
      </c>
      <c r="P37" s="7">
        <f t="shared" si="15"/>
        <v>0</v>
      </c>
      <c r="Q37" s="7">
        <f t="shared" si="19"/>
        <v>2100</v>
      </c>
      <c r="R37" s="7">
        <f t="shared" si="6"/>
        <v>63.66</v>
      </c>
      <c r="S37" s="7">
        <f>IF(Übersicht!$F$19="JA",IF(A37&lt;=Übersicht!$F$17,Übersicht!$F$18/Übersicht!$F$17,0),0)</f>
        <v>0</v>
      </c>
      <c r="T37" s="7">
        <f t="shared" si="20"/>
        <v>2036.34</v>
      </c>
      <c r="U37" s="9">
        <f>IF(A37="",0,Übersicht!$F$20)</f>
        <v>1.7500000000000002E-2</v>
      </c>
      <c r="V37" s="7">
        <f t="shared" si="16"/>
        <v>95159.878299852688</v>
      </c>
      <c r="W37" s="8">
        <f>IF(A37="",0,Übersicht!$F$21)</f>
        <v>4.4600000000000001E-2</v>
      </c>
      <c r="X37" s="7">
        <f t="shared" si="17"/>
        <v>162570.42443610841</v>
      </c>
      <c r="Y37" s="7">
        <f t="shared" si="21"/>
        <v>1946</v>
      </c>
      <c r="Z37" s="10">
        <f>IF(A37="",0,Übersicht!$F$29)</f>
        <v>0.35</v>
      </c>
      <c r="AA37" s="7">
        <f t="shared" si="7"/>
        <v>681.09999999999991</v>
      </c>
      <c r="AB37" s="7">
        <f>IF(A37="",0,IF(Übersicht!$F$19="JA",B37+G37,IF(A37&lt;=Übersicht!$F$17,B37+G37+Übersicht!$F$18/Übersicht!$F$17,B37+G37)))</f>
        <v>1946</v>
      </c>
      <c r="AC37" s="12">
        <f t="shared" ref="AC37:AC68" ca="1" si="22">IF(A37="",AC36,DATE(YEAR(TODAY())-1+A37,1,1))</f>
        <v>53693</v>
      </c>
      <c r="AD37" s="7">
        <f t="shared" si="9"/>
        <v>1946</v>
      </c>
      <c r="AE37" s="7">
        <f t="shared" si="10"/>
        <v>1264.9000000000001</v>
      </c>
      <c r="AF37" s="7">
        <f t="shared" si="11"/>
        <v>1946</v>
      </c>
      <c r="AG37" s="7">
        <f t="shared" si="12"/>
        <v>1264.9000000000001</v>
      </c>
    </row>
    <row r="38" spans="1:33" x14ac:dyDescent="0.25">
      <c r="A38">
        <f>IF(Übersicht!$F$4&gt;A37,A37+1,"")</f>
        <v>35</v>
      </c>
      <c r="B38" s="7">
        <f>IF(A38="",0,B37*(1+Übersicht!$F$8))</f>
        <v>60</v>
      </c>
      <c r="C38" s="8">
        <f>IF(A38="",0,Übersicht!$F$6)</f>
        <v>4.1000000000000002E-2</v>
      </c>
      <c r="D38" s="7">
        <f t="shared" si="18"/>
        <v>2.46</v>
      </c>
      <c r="E38" s="8">
        <f>IF(A38="",0,Übersicht!$F$7)</f>
        <v>0</v>
      </c>
      <c r="F38" s="7">
        <f t="shared" si="13"/>
        <v>0</v>
      </c>
      <c r="G38" s="7">
        <f>IF(A38="",0,G37*(1+Übersicht!$F$12))</f>
        <v>1886</v>
      </c>
      <c r="H38" s="8">
        <f>IF(A38="",0,Übersicht!$F$10)</f>
        <v>0.03</v>
      </c>
      <c r="I38" s="7">
        <f t="shared" si="4"/>
        <v>56.58</v>
      </c>
      <c r="J38" s="8">
        <f>IF(A38="",0,Übersicht!$F$11)</f>
        <v>0</v>
      </c>
      <c r="K38" s="7">
        <f t="shared" si="14"/>
        <v>0</v>
      </c>
      <c r="L38" s="7">
        <f>IF(A38="",0,L37*(1+Übersicht!$F$16))</f>
        <v>154</v>
      </c>
      <c r="M38" s="8">
        <f>IF(A38="",0,Übersicht!$F$14)</f>
        <v>0.03</v>
      </c>
      <c r="N38" s="7">
        <f t="shared" si="5"/>
        <v>4.62</v>
      </c>
      <c r="O38" s="8">
        <f>IF(A38="",0,Übersicht!$F$15)</f>
        <v>0</v>
      </c>
      <c r="P38" s="7">
        <f t="shared" si="15"/>
        <v>0</v>
      </c>
      <c r="Q38" s="7">
        <f t="shared" si="19"/>
        <v>2100</v>
      </c>
      <c r="R38" s="7">
        <f t="shared" si="6"/>
        <v>63.66</v>
      </c>
      <c r="S38" s="7">
        <f>IF(Übersicht!$F$19="JA",IF(A38&lt;=Übersicht!$F$17,Übersicht!$F$18/Übersicht!$F$17,0),0)</f>
        <v>0</v>
      </c>
      <c r="T38" s="7">
        <f t="shared" si="20"/>
        <v>2036.34</v>
      </c>
      <c r="U38" s="9">
        <f>IF(A38="",0,Übersicht!$F$20)</f>
        <v>1.7500000000000002E-2</v>
      </c>
      <c r="V38" s="7">
        <f t="shared" si="16"/>
        <v>98897.152120100116</v>
      </c>
      <c r="W38" s="8">
        <f>IF(A38="",0,Übersicht!$F$21)</f>
        <v>4.4600000000000001E-2</v>
      </c>
      <c r="X38" s="7">
        <f t="shared" si="17"/>
        <v>171948.22612995884</v>
      </c>
      <c r="Y38" s="7">
        <f t="shared" si="21"/>
        <v>1946</v>
      </c>
      <c r="Z38" s="10">
        <f>IF(A38="",0,Übersicht!$F$29)</f>
        <v>0.35</v>
      </c>
      <c r="AA38" s="7">
        <f t="shared" si="7"/>
        <v>681.09999999999991</v>
      </c>
      <c r="AB38" s="7">
        <f>IF(A38="",0,IF(Übersicht!$F$19="JA",B38+G38,IF(A38&lt;=Übersicht!$F$17,B38+G38+Übersicht!$F$18/Übersicht!$F$17,B38+G38)))</f>
        <v>1946</v>
      </c>
      <c r="AC38" s="12">
        <f t="shared" ca="1" si="22"/>
        <v>54058</v>
      </c>
      <c r="AD38" s="7">
        <f t="shared" si="9"/>
        <v>1946</v>
      </c>
      <c r="AE38" s="7">
        <f t="shared" si="10"/>
        <v>1264.9000000000001</v>
      </c>
      <c r="AF38" s="7">
        <f t="shared" si="11"/>
        <v>1946</v>
      </c>
      <c r="AG38" s="7">
        <f t="shared" si="12"/>
        <v>1264.9000000000001</v>
      </c>
    </row>
    <row r="39" spans="1:33" x14ac:dyDescent="0.25">
      <c r="A39">
        <f>IF(Übersicht!$F$4&gt;A38,A38+1,"")</f>
        <v>36</v>
      </c>
      <c r="B39" s="7">
        <f>IF(A39="",0,B38*(1+Übersicht!$F$8))</f>
        <v>60</v>
      </c>
      <c r="C39" s="8">
        <f>IF(A39="",0,Übersicht!$F$6)</f>
        <v>4.1000000000000002E-2</v>
      </c>
      <c r="D39" s="7">
        <f t="shared" si="18"/>
        <v>2.46</v>
      </c>
      <c r="E39" s="8">
        <f>IF(A39="",0,Übersicht!$F$7)</f>
        <v>0</v>
      </c>
      <c r="F39" s="7">
        <f t="shared" si="13"/>
        <v>0</v>
      </c>
      <c r="G39" s="7">
        <f>IF(A39="",0,G38*(1+Übersicht!$F$12))</f>
        <v>1886</v>
      </c>
      <c r="H39" s="8">
        <f>IF(A39="",0,Übersicht!$F$10)</f>
        <v>0.03</v>
      </c>
      <c r="I39" s="7">
        <f t="shared" si="4"/>
        <v>56.58</v>
      </c>
      <c r="J39" s="8">
        <f>IF(A39="",0,Übersicht!$F$11)</f>
        <v>0</v>
      </c>
      <c r="K39" s="7">
        <f t="shared" si="14"/>
        <v>0</v>
      </c>
      <c r="L39" s="7">
        <f>IF(A39="",0,L38*(1+Übersicht!$F$16))</f>
        <v>154</v>
      </c>
      <c r="M39" s="8">
        <f>IF(A39="",0,Übersicht!$F$14)</f>
        <v>0.03</v>
      </c>
      <c r="N39" s="7">
        <f t="shared" si="5"/>
        <v>4.62</v>
      </c>
      <c r="O39" s="8">
        <f>IF(A39="",0,Übersicht!$F$15)</f>
        <v>0</v>
      </c>
      <c r="P39" s="7">
        <f t="shared" si="15"/>
        <v>0</v>
      </c>
      <c r="Q39" s="7">
        <f t="shared" si="19"/>
        <v>2100</v>
      </c>
      <c r="R39" s="7">
        <f t="shared" si="6"/>
        <v>63.66</v>
      </c>
      <c r="S39" s="7">
        <f>IF(Übersicht!$F$19="JA",IF(A39&lt;=Übersicht!$F$17,Übersicht!$F$18/Übersicht!$F$17,0),0)</f>
        <v>0</v>
      </c>
      <c r="T39" s="7">
        <f t="shared" si="20"/>
        <v>2036.34</v>
      </c>
      <c r="U39" s="9">
        <f>IF(A39="",0,Übersicht!$F$20)</f>
        <v>1.7500000000000002E-2</v>
      </c>
      <c r="V39" s="7">
        <f t="shared" si="16"/>
        <v>102699.82823220188</v>
      </c>
      <c r="W39" s="8">
        <f>IF(A39="",0,Übersicht!$F$21)</f>
        <v>4.4600000000000001E-2</v>
      </c>
      <c r="X39" s="7">
        <f t="shared" si="17"/>
        <v>181744.277779355</v>
      </c>
      <c r="Y39" s="7">
        <f t="shared" si="21"/>
        <v>1946</v>
      </c>
      <c r="Z39" s="10">
        <f>IF(A39="",0,Übersicht!$F$29)</f>
        <v>0.35</v>
      </c>
      <c r="AA39" s="7">
        <f t="shared" si="7"/>
        <v>681.09999999999991</v>
      </c>
      <c r="AB39" s="7">
        <f>IF(A39="",0,IF(Übersicht!$F$19="JA",B39+G39,IF(A39&lt;=Übersicht!$F$17,B39+G39+Übersicht!$F$18/Übersicht!$F$17,B39+G39)))</f>
        <v>1946</v>
      </c>
      <c r="AC39" s="12">
        <f t="shared" ca="1" si="22"/>
        <v>54424</v>
      </c>
      <c r="AD39" s="7">
        <f t="shared" si="9"/>
        <v>1946</v>
      </c>
      <c r="AE39" s="7">
        <f t="shared" si="10"/>
        <v>1264.9000000000001</v>
      </c>
      <c r="AF39" s="7">
        <f t="shared" si="11"/>
        <v>1946</v>
      </c>
      <c r="AG39" s="7">
        <f t="shared" si="12"/>
        <v>1264.9000000000001</v>
      </c>
    </row>
    <row r="40" spans="1:33" x14ac:dyDescent="0.25">
      <c r="A40" t="str">
        <f>IF(Übersicht!$F$4&gt;A39,A39+1,"")</f>
        <v/>
      </c>
      <c r="B40" s="7">
        <f>IF(A40="",0,B39*(1+Übersicht!$F$8))</f>
        <v>0</v>
      </c>
      <c r="C40" s="8">
        <f>IF(A40="",0,Übersicht!$F$6)</f>
        <v>0</v>
      </c>
      <c r="D40" s="7">
        <f t="shared" si="18"/>
        <v>0</v>
      </c>
      <c r="E40" s="8">
        <f>IF(A40="",0,Übersicht!$F$7)</f>
        <v>0</v>
      </c>
      <c r="F40" s="7">
        <f t="shared" si="13"/>
        <v>0</v>
      </c>
      <c r="G40" s="7">
        <f>IF(A40="",0,G39*(1+Übersicht!$F$12))</f>
        <v>0</v>
      </c>
      <c r="H40" s="8">
        <f>IF(A40="",0,Übersicht!$F$10)</f>
        <v>0</v>
      </c>
      <c r="I40" s="7">
        <f t="shared" si="4"/>
        <v>0</v>
      </c>
      <c r="J40" s="8">
        <f>IF(A40="",0,Übersicht!$F$11)</f>
        <v>0</v>
      </c>
      <c r="K40" s="7">
        <f t="shared" si="14"/>
        <v>0</v>
      </c>
      <c r="L40" s="7">
        <f>IF(A40="",0,L39*(1+Übersicht!$F$16))</f>
        <v>0</v>
      </c>
      <c r="M40" s="8">
        <f>IF(A40="",0,Übersicht!$F$14)</f>
        <v>0</v>
      </c>
      <c r="N40" s="7">
        <f t="shared" si="5"/>
        <v>0</v>
      </c>
      <c r="O40" s="8">
        <f>IF(A40="",0,Übersicht!$F$15)</f>
        <v>0</v>
      </c>
      <c r="P40" s="7">
        <f t="shared" si="15"/>
        <v>0</v>
      </c>
      <c r="Q40" s="7">
        <f t="shared" si="19"/>
        <v>0</v>
      </c>
      <c r="R40" s="7">
        <f t="shared" si="6"/>
        <v>0</v>
      </c>
      <c r="S40" s="7">
        <f>IF(Übersicht!$F$19="JA",IF(A40&lt;=Übersicht!$F$17,Übersicht!$F$18/Übersicht!$F$17,0),0)</f>
        <v>0</v>
      </c>
      <c r="T40" s="7">
        <f t="shared" si="20"/>
        <v>0</v>
      </c>
      <c r="U40" s="9">
        <f>IF(A40="",0,Übersicht!$F$20)</f>
        <v>0</v>
      </c>
      <c r="V40" s="7">
        <f t="shared" si="16"/>
        <v>0</v>
      </c>
      <c r="W40" s="8">
        <f>IF(A40="",0,Übersicht!$F$21)</f>
        <v>0</v>
      </c>
      <c r="X40" s="7">
        <f t="shared" si="17"/>
        <v>0</v>
      </c>
      <c r="Y40" s="7">
        <f t="shared" si="21"/>
        <v>0</v>
      </c>
      <c r="Z40" s="10">
        <f>IF(A40="",0,Übersicht!$F$29)</f>
        <v>0</v>
      </c>
      <c r="AA40" s="7">
        <f t="shared" si="7"/>
        <v>0</v>
      </c>
      <c r="AB40" s="7">
        <f>IF(A40="",0,IF(Übersicht!$F$19="JA",B40+G40,IF(A40&lt;=Übersicht!$F$17,B40+G40+Übersicht!$F$18/Übersicht!$F$17,B40+G40)))</f>
        <v>0</v>
      </c>
      <c r="AC40" s="12">
        <f t="shared" ca="1" si="22"/>
        <v>54424</v>
      </c>
      <c r="AD40" s="7">
        <f t="shared" si="9"/>
        <v>0</v>
      </c>
      <c r="AE40" s="7">
        <f t="shared" si="10"/>
        <v>0</v>
      </c>
      <c r="AF40" s="7">
        <f t="shared" si="11"/>
        <v>0</v>
      </c>
      <c r="AG40" s="7">
        <f t="shared" si="12"/>
        <v>0</v>
      </c>
    </row>
    <row r="41" spans="1:33" x14ac:dyDescent="0.25">
      <c r="A41" t="str">
        <f>IF(Übersicht!$F$4&gt;A40,A40+1,"")</f>
        <v/>
      </c>
      <c r="B41" s="7">
        <f>IF(A41="",0,B40*(1+Übersicht!$F$8))</f>
        <v>0</v>
      </c>
      <c r="C41" s="8">
        <f>IF(A41="",0,Übersicht!$F$6)</f>
        <v>0</v>
      </c>
      <c r="D41" s="7">
        <f t="shared" si="18"/>
        <v>0</v>
      </c>
      <c r="E41" s="8">
        <f>IF(A41="",0,Übersicht!$F$7)</f>
        <v>0</v>
      </c>
      <c r="F41" s="7">
        <f t="shared" si="13"/>
        <v>0</v>
      </c>
      <c r="G41" s="7">
        <f>IF(A41="",0,G40*(1+Übersicht!$F$12))</f>
        <v>0</v>
      </c>
      <c r="H41" s="8">
        <f>IF(A41="",0,Übersicht!$F$10)</f>
        <v>0</v>
      </c>
      <c r="I41" s="7">
        <f t="shared" si="4"/>
        <v>0</v>
      </c>
      <c r="J41" s="8">
        <f>IF(A41="",0,Übersicht!$F$11)</f>
        <v>0</v>
      </c>
      <c r="K41" s="7">
        <f t="shared" si="14"/>
        <v>0</v>
      </c>
      <c r="L41" s="7">
        <f>IF(A41="",0,L40*(1+Übersicht!$F$16))</f>
        <v>0</v>
      </c>
      <c r="M41" s="8">
        <f>IF(A41="",0,Übersicht!$F$14)</f>
        <v>0</v>
      </c>
      <c r="N41" s="7">
        <f t="shared" si="5"/>
        <v>0</v>
      </c>
      <c r="O41" s="8">
        <f>IF(A41="",0,Übersicht!$F$15)</f>
        <v>0</v>
      </c>
      <c r="P41" s="7">
        <f t="shared" si="15"/>
        <v>0</v>
      </c>
      <c r="Q41" s="7">
        <f t="shared" si="19"/>
        <v>0</v>
      </c>
      <c r="R41" s="7">
        <f t="shared" si="6"/>
        <v>0</v>
      </c>
      <c r="S41" s="7">
        <f>IF(Übersicht!$F$19="JA",IF(A41&lt;=Übersicht!$F$17,Übersicht!$F$18/Übersicht!$F$17,0),0)</f>
        <v>0</v>
      </c>
      <c r="T41" s="7">
        <f t="shared" si="20"/>
        <v>0</v>
      </c>
      <c r="U41" s="9">
        <f>IF(A41="",0,Übersicht!$F$20)</f>
        <v>0</v>
      </c>
      <c r="V41" s="7">
        <f t="shared" si="16"/>
        <v>0</v>
      </c>
      <c r="W41" s="8">
        <f>IF(A41="",0,Übersicht!$F$21)</f>
        <v>0</v>
      </c>
      <c r="X41" s="7">
        <f t="shared" si="17"/>
        <v>0</v>
      </c>
      <c r="Y41" s="7">
        <f t="shared" si="21"/>
        <v>0</v>
      </c>
      <c r="Z41" s="10">
        <f>IF(A41="",0,Übersicht!$F$29)</f>
        <v>0</v>
      </c>
      <c r="AA41" s="7">
        <f t="shared" si="7"/>
        <v>0</v>
      </c>
      <c r="AB41" s="7">
        <f>IF(A41="",0,IF(Übersicht!$F$19="JA",B41+G41,IF(A41&lt;=Übersicht!$F$17,B41+G41+Übersicht!$F$18/Übersicht!$F$17,B41+G41)))</f>
        <v>0</v>
      </c>
      <c r="AC41" s="12">
        <f t="shared" ca="1" si="22"/>
        <v>54424</v>
      </c>
      <c r="AD41" s="7">
        <f t="shared" si="9"/>
        <v>0</v>
      </c>
      <c r="AE41" s="7">
        <f t="shared" si="10"/>
        <v>0</v>
      </c>
      <c r="AF41" s="7">
        <f t="shared" si="11"/>
        <v>0</v>
      </c>
      <c r="AG41" s="7">
        <f t="shared" si="12"/>
        <v>0</v>
      </c>
    </row>
    <row r="42" spans="1:33" x14ac:dyDescent="0.25">
      <c r="A42" t="str">
        <f>IF(Übersicht!$F$4&gt;A41,A41+1,"")</f>
        <v/>
      </c>
      <c r="B42" s="7">
        <f>IF(A42="",0,B41*(1+Übersicht!$F$8))</f>
        <v>0</v>
      </c>
      <c r="C42" s="8">
        <f>IF(A42="",0,Übersicht!$F$6)</f>
        <v>0</v>
      </c>
      <c r="D42" s="7">
        <f t="shared" si="18"/>
        <v>0</v>
      </c>
      <c r="E42" s="8">
        <f>IF(A42="",0,Übersicht!$F$7)</f>
        <v>0</v>
      </c>
      <c r="F42" s="7">
        <f t="shared" si="13"/>
        <v>0</v>
      </c>
      <c r="G42" s="7">
        <f>IF(A42="",0,G41*(1+Übersicht!$F$12))</f>
        <v>0</v>
      </c>
      <c r="H42" s="8">
        <f>IF(A42="",0,Übersicht!$F$10)</f>
        <v>0</v>
      </c>
      <c r="I42" s="7">
        <f t="shared" si="4"/>
        <v>0</v>
      </c>
      <c r="J42" s="8">
        <f>IF(A42="",0,Übersicht!$F$11)</f>
        <v>0</v>
      </c>
      <c r="K42" s="7">
        <f t="shared" si="14"/>
        <v>0</v>
      </c>
      <c r="L42" s="7">
        <f>IF(A42="",0,L41*(1+Übersicht!$F$16))</f>
        <v>0</v>
      </c>
      <c r="M42" s="8">
        <f>IF(A42="",0,Übersicht!$F$14)</f>
        <v>0</v>
      </c>
      <c r="N42" s="7">
        <f t="shared" si="5"/>
        <v>0</v>
      </c>
      <c r="O42" s="8">
        <f>IF(A42="",0,Übersicht!$F$15)</f>
        <v>0</v>
      </c>
      <c r="P42" s="7">
        <f t="shared" si="15"/>
        <v>0</v>
      </c>
      <c r="Q42" s="7">
        <f t="shared" si="19"/>
        <v>0</v>
      </c>
      <c r="R42" s="7">
        <f t="shared" si="6"/>
        <v>0</v>
      </c>
      <c r="S42" s="7">
        <f>IF(Übersicht!$F$19="JA",IF(A42&lt;=Übersicht!$F$17,Übersicht!$F$18/Übersicht!$F$17,0),0)</f>
        <v>0</v>
      </c>
      <c r="T42" s="7">
        <f t="shared" si="20"/>
        <v>0</v>
      </c>
      <c r="U42" s="9">
        <f>IF(A42="",0,Übersicht!$F$20)</f>
        <v>0</v>
      </c>
      <c r="V42" s="7">
        <f t="shared" si="16"/>
        <v>0</v>
      </c>
      <c r="W42" s="8">
        <f>IF(A42="",0,Übersicht!$F$21)</f>
        <v>0</v>
      </c>
      <c r="X42" s="7">
        <f t="shared" si="17"/>
        <v>0</v>
      </c>
      <c r="Y42" s="7">
        <f t="shared" si="21"/>
        <v>0</v>
      </c>
      <c r="Z42" s="10">
        <f>IF(A42="",0,Übersicht!$F$29)</f>
        <v>0</v>
      </c>
      <c r="AA42" s="7">
        <f t="shared" si="7"/>
        <v>0</v>
      </c>
      <c r="AB42" s="7">
        <f>IF(A42="",0,IF(Übersicht!$F$19="JA",B42+G42,IF(A42&lt;=Übersicht!$F$17,B42+G42+Übersicht!$F$18/Übersicht!$F$17,B42+G42)))</f>
        <v>0</v>
      </c>
      <c r="AC42" s="12">
        <f t="shared" ca="1" si="22"/>
        <v>54424</v>
      </c>
      <c r="AD42" s="7">
        <f t="shared" si="9"/>
        <v>0</v>
      </c>
      <c r="AE42" s="7">
        <f t="shared" si="10"/>
        <v>0</v>
      </c>
      <c r="AF42" s="7">
        <f t="shared" si="11"/>
        <v>0</v>
      </c>
      <c r="AG42" s="7">
        <f t="shared" si="12"/>
        <v>0</v>
      </c>
    </row>
    <row r="43" spans="1:33" x14ac:dyDescent="0.25">
      <c r="A43" t="str">
        <f>IF(Übersicht!$F$4&gt;A42,A42+1,"")</f>
        <v/>
      </c>
      <c r="B43" s="7">
        <f>IF(A43="",0,B42*(1+Übersicht!$F$8))</f>
        <v>0</v>
      </c>
      <c r="C43" s="8">
        <f>IF(A43="",0,Übersicht!$F$6)</f>
        <v>0</v>
      </c>
      <c r="D43" s="7">
        <f t="shared" si="18"/>
        <v>0</v>
      </c>
      <c r="E43" s="8">
        <f>IF(A43="",0,Übersicht!$F$7)</f>
        <v>0</v>
      </c>
      <c r="F43" s="7">
        <f t="shared" si="13"/>
        <v>0</v>
      </c>
      <c r="G43" s="7">
        <f>IF(A43="",0,G42*(1+Übersicht!$F$12))</f>
        <v>0</v>
      </c>
      <c r="H43" s="8">
        <f>IF(A43="",0,Übersicht!$F$10)</f>
        <v>0</v>
      </c>
      <c r="I43" s="7">
        <f t="shared" si="4"/>
        <v>0</v>
      </c>
      <c r="J43" s="8">
        <f>IF(A43="",0,Übersicht!$F$11)</f>
        <v>0</v>
      </c>
      <c r="K43" s="7">
        <f t="shared" si="14"/>
        <v>0</v>
      </c>
      <c r="L43" s="7">
        <f>IF(A43="",0,L42*(1+Übersicht!$F$16))</f>
        <v>0</v>
      </c>
      <c r="M43" s="8">
        <f>IF(A43="",0,Übersicht!$F$14)</f>
        <v>0</v>
      </c>
      <c r="N43" s="7">
        <f t="shared" si="5"/>
        <v>0</v>
      </c>
      <c r="O43" s="8">
        <f>IF(A43="",0,Übersicht!$F$15)</f>
        <v>0</v>
      </c>
      <c r="P43" s="7">
        <f t="shared" si="15"/>
        <v>0</v>
      </c>
      <c r="Q43" s="7">
        <f t="shared" si="19"/>
        <v>0</v>
      </c>
      <c r="R43" s="7">
        <f t="shared" si="6"/>
        <v>0</v>
      </c>
      <c r="S43" s="7">
        <f>IF(Übersicht!$F$19="JA",IF(A43&lt;=Übersicht!$F$17,Übersicht!$F$18/Übersicht!$F$17,0),0)</f>
        <v>0</v>
      </c>
      <c r="T43" s="7">
        <f t="shared" si="20"/>
        <v>0</v>
      </c>
      <c r="U43" s="9">
        <f>IF(A43="",0,Übersicht!$F$20)</f>
        <v>0</v>
      </c>
      <c r="V43" s="7">
        <f t="shared" si="16"/>
        <v>0</v>
      </c>
      <c r="W43" s="8">
        <f>IF(A43="",0,Übersicht!$F$21)</f>
        <v>0</v>
      </c>
      <c r="X43" s="7">
        <f t="shared" si="17"/>
        <v>0</v>
      </c>
      <c r="Y43" s="7">
        <f t="shared" si="21"/>
        <v>0</v>
      </c>
      <c r="Z43" s="10">
        <f>IF(A43="",0,Übersicht!$F$29)</f>
        <v>0</v>
      </c>
      <c r="AA43" s="7">
        <f t="shared" si="7"/>
        <v>0</v>
      </c>
      <c r="AB43" s="7">
        <f>IF(A43="",0,IF(Übersicht!$F$19="JA",B43+G43,IF(A43&lt;=Übersicht!$F$17,B43+G43+Übersicht!$F$18/Übersicht!$F$17,B43+G43)))</f>
        <v>0</v>
      </c>
      <c r="AC43" s="12">
        <f t="shared" ca="1" si="22"/>
        <v>54424</v>
      </c>
      <c r="AD43" s="7">
        <f t="shared" si="9"/>
        <v>0</v>
      </c>
      <c r="AE43" s="7">
        <f t="shared" si="10"/>
        <v>0</v>
      </c>
      <c r="AF43" s="7">
        <f t="shared" si="11"/>
        <v>0</v>
      </c>
      <c r="AG43" s="7">
        <f t="shared" si="12"/>
        <v>0</v>
      </c>
    </row>
    <row r="44" spans="1:33" x14ac:dyDescent="0.25">
      <c r="A44" t="str">
        <f>IF(Übersicht!$F$4&gt;A43,A43+1,"")</f>
        <v/>
      </c>
      <c r="B44" s="7">
        <f>IF(A44="",0,B43*(1+Übersicht!$F$8))</f>
        <v>0</v>
      </c>
      <c r="C44" s="8">
        <f>IF(A44="",0,Übersicht!$F$6)</f>
        <v>0</v>
      </c>
      <c r="D44" s="7">
        <f t="shared" si="18"/>
        <v>0</v>
      </c>
      <c r="E44" s="8">
        <f>IF(A44="",0,Übersicht!$F$7)</f>
        <v>0</v>
      </c>
      <c r="F44" s="7">
        <f t="shared" si="13"/>
        <v>0</v>
      </c>
      <c r="G44" s="7">
        <f>IF(A44="",0,G43*(1+Übersicht!$F$12))</f>
        <v>0</v>
      </c>
      <c r="H44" s="8">
        <f>IF(A44="",0,Übersicht!$F$10)</f>
        <v>0</v>
      </c>
      <c r="I44" s="7">
        <f t="shared" si="4"/>
        <v>0</v>
      </c>
      <c r="J44" s="8">
        <f>IF(A44="",0,Übersicht!$F$11)</f>
        <v>0</v>
      </c>
      <c r="K44" s="7">
        <f t="shared" si="14"/>
        <v>0</v>
      </c>
      <c r="L44" s="7">
        <f>IF(A44="",0,L43*(1+Übersicht!$F$16))</f>
        <v>0</v>
      </c>
      <c r="M44" s="8">
        <f>IF(A44="",0,Übersicht!$F$14)</f>
        <v>0</v>
      </c>
      <c r="N44" s="7">
        <f t="shared" si="5"/>
        <v>0</v>
      </c>
      <c r="O44" s="8">
        <f>IF(A44="",0,Übersicht!$F$15)</f>
        <v>0</v>
      </c>
      <c r="P44" s="7">
        <f t="shared" si="15"/>
        <v>0</v>
      </c>
      <c r="Q44" s="7">
        <f t="shared" si="19"/>
        <v>0</v>
      </c>
      <c r="R44" s="7">
        <f t="shared" si="6"/>
        <v>0</v>
      </c>
      <c r="S44" s="7">
        <f>IF(Übersicht!$F$19="JA",IF(A44&lt;=Übersicht!$F$17,Übersicht!$F$18/Übersicht!$F$17,0),0)</f>
        <v>0</v>
      </c>
      <c r="T44" s="7">
        <f t="shared" si="20"/>
        <v>0</v>
      </c>
      <c r="U44" s="9">
        <f>IF(A44="",0,Übersicht!$F$20)</f>
        <v>0</v>
      </c>
      <c r="V44" s="7">
        <f t="shared" si="16"/>
        <v>0</v>
      </c>
      <c r="W44" s="8">
        <f>IF(A44="",0,Übersicht!$F$21)</f>
        <v>0</v>
      </c>
      <c r="X44" s="7">
        <f t="shared" si="17"/>
        <v>0</v>
      </c>
      <c r="Y44" s="7">
        <f t="shared" si="21"/>
        <v>0</v>
      </c>
      <c r="Z44" s="10">
        <f>IF(A44="",0,Übersicht!$F$29)</f>
        <v>0</v>
      </c>
      <c r="AA44" s="7">
        <f t="shared" si="7"/>
        <v>0</v>
      </c>
      <c r="AB44" s="7">
        <f>IF(A44="",0,IF(Übersicht!$F$19="JA",B44+G44,IF(A44&lt;=Übersicht!$F$17,B44+G44+Übersicht!$F$18/Übersicht!$F$17,B44+G44)))</f>
        <v>0</v>
      </c>
      <c r="AC44" s="12">
        <f t="shared" ca="1" si="22"/>
        <v>54424</v>
      </c>
      <c r="AD44" s="7">
        <f t="shared" si="9"/>
        <v>0</v>
      </c>
      <c r="AE44" s="7">
        <f t="shared" si="10"/>
        <v>0</v>
      </c>
      <c r="AF44" s="7">
        <f t="shared" si="11"/>
        <v>0</v>
      </c>
      <c r="AG44" s="7">
        <f t="shared" si="12"/>
        <v>0</v>
      </c>
    </row>
    <row r="45" spans="1:33" x14ac:dyDescent="0.25">
      <c r="A45" t="str">
        <f>IF(Übersicht!$F$4&gt;A44,A44+1,"")</f>
        <v/>
      </c>
      <c r="B45" s="7">
        <f>IF(A45="",0,B44*(1+Übersicht!$F$8))</f>
        <v>0</v>
      </c>
      <c r="C45" s="8">
        <f>IF(A45="",0,Übersicht!$F$6)</f>
        <v>0</v>
      </c>
      <c r="D45" s="7">
        <f t="shared" si="18"/>
        <v>0</v>
      </c>
      <c r="E45" s="8">
        <f>IF(A45="",0,Übersicht!$F$7)</f>
        <v>0</v>
      </c>
      <c r="F45" s="7">
        <f t="shared" si="13"/>
        <v>0</v>
      </c>
      <c r="G45" s="7">
        <f>IF(A45="",0,G44*(1+Übersicht!$F$12))</f>
        <v>0</v>
      </c>
      <c r="H45" s="8">
        <f>IF(A45="",0,Übersicht!$F$10)</f>
        <v>0</v>
      </c>
      <c r="I45" s="7">
        <f t="shared" si="4"/>
        <v>0</v>
      </c>
      <c r="J45" s="8">
        <f>IF(A45="",0,Übersicht!$F$11)</f>
        <v>0</v>
      </c>
      <c r="K45" s="7">
        <f t="shared" si="14"/>
        <v>0</v>
      </c>
      <c r="L45" s="7">
        <f>IF(A45="",0,L44*(1+Übersicht!$F$16))</f>
        <v>0</v>
      </c>
      <c r="M45" s="8">
        <f>IF(A45="",0,Übersicht!$F$14)</f>
        <v>0</v>
      </c>
      <c r="N45" s="7">
        <f t="shared" si="5"/>
        <v>0</v>
      </c>
      <c r="O45" s="8">
        <f>IF(A45="",0,Übersicht!$F$15)</f>
        <v>0</v>
      </c>
      <c r="P45" s="7">
        <f t="shared" si="15"/>
        <v>0</v>
      </c>
      <c r="Q45" s="7">
        <f t="shared" si="19"/>
        <v>0</v>
      </c>
      <c r="R45" s="7">
        <f t="shared" si="6"/>
        <v>0</v>
      </c>
      <c r="S45" s="7">
        <f>IF(Übersicht!$F$19="JA",IF(A45&lt;=Übersicht!$F$17,Übersicht!$F$18/Übersicht!$F$17,0),0)</f>
        <v>0</v>
      </c>
      <c r="T45" s="7">
        <f t="shared" si="20"/>
        <v>0</v>
      </c>
      <c r="U45" s="9">
        <f>IF(A45="",0,Übersicht!$F$20)</f>
        <v>0</v>
      </c>
      <c r="V45" s="7">
        <f t="shared" si="16"/>
        <v>0</v>
      </c>
      <c r="W45" s="8">
        <f>IF(A45="",0,Übersicht!$F$21)</f>
        <v>0</v>
      </c>
      <c r="X45" s="7">
        <f t="shared" si="17"/>
        <v>0</v>
      </c>
      <c r="Y45" s="7">
        <f t="shared" si="21"/>
        <v>0</v>
      </c>
      <c r="Z45" s="10">
        <f>IF(A45="",0,Übersicht!$F$29)</f>
        <v>0</v>
      </c>
      <c r="AA45" s="7">
        <f t="shared" si="7"/>
        <v>0</v>
      </c>
      <c r="AB45" s="7">
        <f>IF(A45="",0,IF(Übersicht!$F$19="JA",B45+G45,IF(A45&lt;=Übersicht!$F$17,B45+G45+Übersicht!$F$18/Übersicht!$F$17,B45+G45)))</f>
        <v>0</v>
      </c>
      <c r="AC45" s="12">
        <f t="shared" ca="1" si="22"/>
        <v>54424</v>
      </c>
      <c r="AD45" s="7">
        <f t="shared" si="9"/>
        <v>0</v>
      </c>
      <c r="AE45" s="7">
        <f t="shared" si="10"/>
        <v>0</v>
      </c>
      <c r="AF45" s="7">
        <f t="shared" si="11"/>
        <v>0</v>
      </c>
      <c r="AG45" s="7">
        <f t="shared" si="12"/>
        <v>0</v>
      </c>
    </row>
    <row r="46" spans="1:33" x14ac:dyDescent="0.25">
      <c r="A46" t="str">
        <f>IF(Übersicht!$F$4&gt;A45,A45+1,"")</f>
        <v/>
      </c>
      <c r="B46" s="7">
        <f>IF(A46="",0,B45*(1+Übersicht!$F$8))</f>
        <v>0</v>
      </c>
      <c r="C46" s="8">
        <f>IF(A46="",0,Übersicht!$F$6)</f>
        <v>0</v>
      </c>
      <c r="D46" s="7">
        <f t="shared" si="18"/>
        <v>0</v>
      </c>
      <c r="E46" s="8">
        <f>IF(A46="",0,Übersicht!$F$7)</f>
        <v>0</v>
      </c>
      <c r="F46" s="7">
        <f t="shared" si="13"/>
        <v>0</v>
      </c>
      <c r="G46" s="7">
        <f>IF(A46="",0,G45*(1+Übersicht!$F$12))</f>
        <v>0</v>
      </c>
      <c r="H46" s="8">
        <f>IF(A46="",0,Übersicht!$F$10)</f>
        <v>0</v>
      </c>
      <c r="I46" s="7">
        <f t="shared" si="4"/>
        <v>0</v>
      </c>
      <c r="J46" s="8">
        <f>IF(A46="",0,Übersicht!$F$11)</f>
        <v>0</v>
      </c>
      <c r="K46" s="7">
        <f t="shared" si="14"/>
        <v>0</v>
      </c>
      <c r="L46" s="7">
        <f>IF(A46="",0,L45*(1+Übersicht!$F$16))</f>
        <v>0</v>
      </c>
      <c r="M46" s="8">
        <f>IF(A46="",0,Übersicht!$F$14)</f>
        <v>0</v>
      </c>
      <c r="N46" s="7">
        <f t="shared" si="5"/>
        <v>0</v>
      </c>
      <c r="O46" s="8">
        <f>IF(A46="",0,Übersicht!$F$15)</f>
        <v>0</v>
      </c>
      <c r="P46" s="7">
        <f t="shared" si="15"/>
        <v>0</v>
      </c>
      <c r="Q46" s="7">
        <f t="shared" si="19"/>
        <v>0</v>
      </c>
      <c r="R46" s="7">
        <f t="shared" si="6"/>
        <v>0</v>
      </c>
      <c r="S46" s="7">
        <f>IF(Übersicht!$F$19="JA",IF(A46&lt;=Übersicht!$F$17,Übersicht!$F$18/Übersicht!$F$17,0),0)</f>
        <v>0</v>
      </c>
      <c r="T46" s="7">
        <f t="shared" si="20"/>
        <v>0</v>
      </c>
      <c r="U46" s="9">
        <f>IF(A46="",0,Übersicht!$F$20)</f>
        <v>0</v>
      </c>
      <c r="V46" s="7">
        <f t="shared" si="16"/>
        <v>0</v>
      </c>
      <c r="W46" s="8">
        <f>IF(A46="",0,Übersicht!$F$21)</f>
        <v>0</v>
      </c>
      <c r="X46" s="7">
        <f t="shared" si="17"/>
        <v>0</v>
      </c>
      <c r="Y46" s="7">
        <f t="shared" si="21"/>
        <v>0</v>
      </c>
      <c r="Z46" s="10">
        <f>IF(A46="",0,Übersicht!$F$29)</f>
        <v>0</v>
      </c>
      <c r="AA46" s="7">
        <f t="shared" si="7"/>
        <v>0</v>
      </c>
      <c r="AB46" s="7">
        <f>IF(A46="",0,IF(Übersicht!$F$19="JA",B46+G46,IF(A46&lt;=Übersicht!$F$17,B46+G46+Übersicht!$F$18/Übersicht!$F$17,B46+G46)))</f>
        <v>0</v>
      </c>
      <c r="AC46" s="12">
        <f t="shared" ca="1" si="22"/>
        <v>54424</v>
      </c>
      <c r="AD46" s="7">
        <f t="shared" si="9"/>
        <v>0</v>
      </c>
      <c r="AE46" s="7">
        <f t="shared" si="10"/>
        <v>0</v>
      </c>
      <c r="AF46" s="7">
        <f t="shared" si="11"/>
        <v>0</v>
      </c>
      <c r="AG46" s="7">
        <f t="shared" si="12"/>
        <v>0</v>
      </c>
    </row>
    <row r="47" spans="1:33" x14ac:dyDescent="0.25">
      <c r="A47" t="str">
        <f>IF(Übersicht!$F$4&gt;A46,A46+1,"")</f>
        <v/>
      </c>
      <c r="B47" s="7">
        <f>IF(A47="",0,B46*(1+Übersicht!$F$8))</f>
        <v>0</v>
      </c>
      <c r="C47" s="8">
        <f>IF(A47="",0,Übersicht!$F$6)</f>
        <v>0</v>
      </c>
      <c r="D47" s="7">
        <f t="shared" si="18"/>
        <v>0</v>
      </c>
      <c r="E47" s="8">
        <f>IF(A47="",0,Übersicht!$F$7)</f>
        <v>0</v>
      </c>
      <c r="F47" s="7">
        <f t="shared" si="13"/>
        <v>0</v>
      </c>
      <c r="G47" s="7">
        <f>IF(A47="",0,G46*(1+Übersicht!$F$12))</f>
        <v>0</v>
      </c>
      <c r="H47" s="8">
        <f>IF(A47="",0,Übersicht!$F$10)</f>
        <v>0</v>
      </c>
      <c r="I47" s="7">
        <f t="shared" si="4"/>
        <v>0</v>
      </c>
      <c r="J47" s="8">
        <f>IF(A47="",0,Übersicht!$F$11)</f>
        <v>0</v>
      </c>
      <c r="K47" s="7">
        <f t="shared" si="14"/>
        <v>0</v>
      </c>
      <c r="L47" s="7">
        <f>IF(A47="",0,L46*(1+Übersicht!$F$16))</f>
        <v>0</v>
      </c>
      <c r="M47" s="8">
        <f>IF(A47="",0,Übersicht!$F$14)</f>
        <v>0</v>
      </c>
      <c r="N47" s="7">
        <f t="shared" si="5"/>
        <v>0</v>
      </c>
      <c r="O47" s="8">
        <f>IF(A47="",0,Übersicht!$F$15)</f>
        <v>0</v>
      </c>
      <c r="P47" s="7">
        <f t="shared" si="15"/>
        <v>0</v>
      </c>
      <c r="Q47" s="7">
        <f t="shared" si="19"/>
        <v>0</v>
      </c>
      <c r="R47" s="7">
        <f t="shared" si="6"/>
        <v>0</v>
      </c>
      <c r="S47" s="7">
        <f>IF(Übersicht!$F$19="JA",IF(A47&lt;=Übersicht!$F$17,Übersicht!$F$18/Übersicht!$F$17,0),0)</f>
        <v>0</v>
      </c>
      <c r="T47" s="7">
        <f t="shared" si="20"/>
        <v>0</v>
      </c>
      <c r="U47" s="9">
        <f>IF(A47="",0,Übersicht!$F$20)</f>
        <v>0</v>
      </c>
      <c r="V47" s="7">
        <f t="shared" si="16"/>
        <v>0</v>
      </c>
      <c r="W47" s="8">
        <f>IF(A47="",0,Übersicht!$F$21)</f>
        <v>0</v>
      </c>
      <c r="X47" s="7">
        <f t="shared" si="17"/>
        <v>0</v>
      </c>
      <c r="Y47" s="7">
        <f t="shared" si="21"/>
        <v>0</v>
      </c>
      <c r="Z47" s="10">
        <f>IF(A47="",0,Übersicht!$F$29)</f>
        <v>0</v>
      </c>
      <c r="AA47" s="7">
        <f t="shared" si="7"/>
        <v>0</v>
      </c>
      <c r="AB47" s="7">
        <f>IF(A47="",0,IF(Übersicht!$F$19="JA",B47+G47,IF(A47&lt;=Übersicht!$F$17,B47+G47+Übersicht!$F$18/Übersicht!$F$17,B47+G47)))</f>
        <v>0</v>
      </c>
      <c r="AC47" s="12">
        <f t="shared" ca="1" si="22"/>
        <v>54424</v>
      </c>
      <c r="AD47" s="7">
        <f t="shared" si="9"/>
        <v>0</v>
      </c>
      <c r="AE47" s="7">
        <f t="shared" si="10"/>
        <v>0</v>
      </c>
      <c r="AF47" s="7">
        <f t="shared" si="11"/>
        <v>0</v>
      </c>
      <c r="AG47" s="7">
        <f t="shared" si="12"/>
        <v>0</v>
      </c>
    </row>
    <row r="48" spans="1:33" x14ac:dyDescent="0.25">
      <c r="A48" t="str">
        <f>IF(Übersicht!$F$4&gt;A47,A47+1,"")</f>
        <v/>
      </c>
      <c r="B48" s="7">
        <f>IF(A48="",0,B47*(1+Übersicht!$F$8))</f>
        <v>0</v>
      </c>
      <c r="C48" s="8">
        <f>IF(A48="",0,Übersicht!$F$6)</f>
        <v>0</v>
      </c>
      <c r="D48" s="7">
        <f t="shared" si="18"/>
        <v>0</v>
      </c>
      <c r="E48" s="8">
        <f>IF(A48="",0,Übersicht!$F$7)</f>
        <v>0</v>
      </c>
      <c r="F48" s="7">
        <f t="shared" si="13"/>
        <v>0</v>
      </c>
      <c r="G48" s="7">
        <f>IF(A48="",0,G47*(1+Übersicht!$F$12))</f>
        <v>0</v>
      </c>
      <c r="H48" s="8">
        <f>IF(A48="",0,Übersicht!$F$10)</f>
        <v>0</v>
      </c>
      <c r="I48" s="7">
        <f t="shared" si="4"/>
        <v>0</v>
      </c>
      <c r="J48" s="8">
        <f>IF(A48="",0,Übersicht!$F$11)</f>
        <v>0</v>
      </c>
      <c r="K48" s="7">
        <f t="shared" si="14"/>
        <v>0</v>
      </c>
      <c r="L48" s="7">
        <f>IF(A48="",0,L47*(1+Übersicht!$F$16))</f>
        <v>0</v>
      </c>
      <c r="M48" s="8">
        <f>IF(A48="",0,Übersicht!$F$14)</f>
        <v>0</v>
      </c>
      <c r="N48" s="7">
        <f t="shared" si="5"/>
        <v>0</v>
      </c>
      <c r="O48" s="8">
        <f>IF(A48="",0,Übersicht!$F$15)</f>
        <v>0</v>
      </c>
      <c r="P48" s="7">
        <f t="shared" si="15"/>
        <v>0</v>
      </c>
      <c r="Q48" s="7">
        <f t="shared" si="19"/>
        <v>0</v>
      </c>
      <c r="R48" s="7">
        <f t="shared" si="6"/>
        <v>0</v>
      </c>
      <c r="S48" s="7">
        <f>IF(Übersicht!$F$19="JA",IF(A48&lt;=Übersicht!$F$17,Übersicht!$F$18/Übersicht!$F$17,0),0)</f>
        <v>0</v>
      </c>
      <c r="T48" s="7">
        <f t="shared" si="20"/>
        <v>0</v>
      </c>
      <c r="U48" s="9">
        <f>IF(A48="",0,Übersicht!$F$20)</f>
        <v>0</v>
      </c>
      <c r="V48" s="7">
        <f t="shared" si="16"/>
        <v>0</v>
      </c>
      <c r="W48" s="8">
        <f>IF(A48="",0,Übersicht!$F$21)</f>
        <v>0</v>
      </c>
      <c r="X48" s="7">
        <f t="shared" si="17"/>
        <v>0</v>
      </c>
      <c r="Y48" s="7">
        <f t="shared" si="21"/>
        <v>0</v>
      </c>
      <c r="Z48" s="10">
        <f>IF(A48="",0,Übersicht!$F$29)</f>
        <v>0</v>
      </c>
      <c r="AA48" s="7">
        <f t="shared" si="7"/>
        <v>0</v>
      </c>
      <c r="AB48" s="7">
        <f>IF(A48="",0,IF(Übersicht!$F$19="JA",B48+G48,IF(A48&lt;=Übersicht!$F$17,B48+G48+Übersicht!$F$18/Übersicht!$F$17,B48+G48)))</f>
        <v>0</v>
      </c>
      <c r="AC48" s="12">
        <f t="shared" ca="1" si="22"/>
        <v>54424</v>
      </c>
      <c r="AD48" s="7">
        <f t="shared" si="9"/>
        <v>0</v>
      </c>
      <c r="AE48" s="7">
        <f t="shared" si="10"/>
        <v>0</v>
      </c>
      <c r="AF48" s="7">
        <f t="shared" si="11"/>
        <v>0</v>
      </c>
      <c r="AG48" s="7">
        <f t="shared" si="12"/>
        <v>0</v>
      </c>
    </row>
    <row r="49" spans="1:33" x14ac:dyDescent="0.25">
      <c r="A49" t="str">
        <f>IF(Übersicht!$F$4&gt;A48,A48+1,"")</f>
        <v/>
      </c>
      <c r="B49" s="7">
        <f>IF(A49="",0,B48*(1+Übersicht!$F$8))</f>
        <v>0</v>
      </c>
      <c r="C49" s="8">
        <f>IF(A49="",0,Übersicht!$F$6)</f>
        <v>0</v>
      </c>
      <c r="D49" s="7">
        <f t="shared" si="18"/>
        <v>0</v>
      </c>
      <c r="E49" s="8">
        <f>IF(A49="",0,Übersicht!$F$7)</f>
        <v>0</v>
      </c>
      <c r="F49" s="7">
        <f t="shared" si="13"/>
        <v>0</v>
      </c>
      <c r="G49" s="7">
        <f>IF(A49="",0,G48*(1+Übersicht!$F$12))</f>
        <v>0</v>
      </c>
      <c r="H49" s="8">
        <f>IF(A49="",0,Übersicht!$F$10)</f>
        <v>0</v>
      </c>
      <c r="I49" s="7">
        <f t="shared" si="4"/>
        <v>0</v>
      </c>
      <c r="J49" s="8">
        <f>IF(A49="",0,Übersicht!$F$11)</f>
        <v>0</v>
      </c>
      <c r="K49" s="7">
        <f t="shared" si="14"/>
        <v>0</v>
      </c>
      <c r="L49" s="7">
        <f>IF(A49="",0,L48*(1+Übersicht!$F$16))</f>
        <v>0</v>
      </c>
      <c r="M49" s="8">
        <f>IF(A49="",0,Übersicht!$F$14)</f>
        <v>0</v>
      </c>
      <c r="N49" s="7">
        <f t="shared" si="5"/>
        <v>0</v>
      </c>
      <c r="O49" s="8">
        <f>IF(A49="",0,Übersicht!$F$15)</f>
        <v>0</v>
      </c>
      <c r="P49" s="7">
        <f t="shared" si="15"/>
        <v>0</v>
      </c>
      <c r="Q49" s="7">
        <f t="shared" si="19"/>
        <v>0</v>
      </c>
      <c r="R49" s="7">
        <f t="shared" si="6"/>
        <v>0</v>
      </c>
      <c r="S49" s="7">
        <f>IF(Übersicht!$F$19="JA",IF(A49&lt;=Übersicht!$F$17,Übersicht!$F$18/Übersicht!$F$17,0),0)</f>
        <v>0</v>
      </c>
      <c r="T49" s="7">
        <f t="shared" si="20"/>
        <v>0</v>
      </c>
      <c r="U49" s="9">
        <f>IF(A49="",0,Übersicht!$F$20)</f>
        <v>0</v>
      </c>
      <c r="V49" s="7">
        <f t="shared" si="16"/>
        <v>0</v>
      </c>
      <c r="W49" s="8">
        <f>IF(A49="",0,Übersicht!$F$21)</f>
        <v>0</v>
      </c>
      <c r="X49" s="7">
        <f t="shared" si="17"/>
        <v>0</v>
      </c>
      <c r="Y49" s="7">
        <f t="shared" si="21"/>
        <v>0</v>
      </c>
      <c r="Z49" s="10">
        <f>IF(A49="",0,Übersicht!$F$29)</f>
        <v>0</v>
      </c>
      <c r="AA49" s="7">
        <f t="shared" si="7"/>
        <v>0</v>
      </c>
      <c r="AB49" s="7">
        <f>IF(A49="",0,IF(Übersicht!$F$19="JA",B49+G49,IF(A49&lt;=Übersicht!$F$17,B49+G49+Übersicht!$F$18/Übersicht!$F$17,B49+G49)))</f>
        <v>0</v>
      </c>
      <c r="AC49" s="12">
        <f t="shared" ca="1" si="22"/>
        <v>54424</v>
      </c>
      <c r="AD49" s="7">
        <f t="shared" si="9"/>
        <v>0</v>
      </c>
      <c r="AE49" s="7">
        <f t="shared" si="10"/>
        <v>0</v>
      </c>
      <c r="AF49" s="7">
        <f t="shared" si="11"/>
        <v>0</v>
      </c>
      <c r="AG49" s="7">
        <f t="shared" si="12"/>
        <v>0</v>
      </c>
    </row>
    <row r="50" spans="1:33" x14ac:dyDescent="0.25">
      <c r="A50" t="str">
        <f>IF(Übersicht!$F$4&gt;A49,A49+1,"")</f>
        <v/>
      </c>
      <c r="B50" s="7">
        <f>IF(A50="",0,B49*(1+Übersicht!$F$8))</f>
        <v>0</v>
      </c>
      <c r="C50" s="8">
        <f>IF(A50="",0,Übersicht!$F$6)</f>
        <v>0</v>
      </c>
      <c r="D50" s="7">
        <f t="shared" si="18"/>
        <v>0</v>
      </c>
      <c r="E50" s="8">
        <f>IF(A50="",0,Übersicht!$F$7)</f>
        <v>0</v>
      </c>
      <c r="F50" s="7">
        <f t="shared" si="13"/>
        <v>0</v>
      </c>
      <c r="G50" s="7">
        <f>IF(A50="",0,G49*(1+Übersicht!$F$12))</f>
        <v>0</v>
      </c>
      <c r="H50" s="8">
        <f>IF(A50="",0,Übersicht!$F$10)</f>
        <v>0</v>
      </c>
      <c r="I50" s="7">
        <f t="shared" si="4"/>
        <v>0</v>
      </c>
      <c r="J50" s="8">
        <f>IF(A50="",0,Übersicht!$F$11)</f>
        <v>0</v>
      </c>
      <c r="K50" s="7">
        <f t="shared" si="14"/>
        <v>0</v>
      </c>
      <c r="L50" s="7">
        <f>IF(A50="",0,L49*(1+Übersicht!$F$16))</f>
        <v>0</v>
      </c>
      <c r="M50" s="8">
        <f>IF(A50="",0,Übersicht!$F$14)</f>
        <v>0</v>
      </c>
      <c r="N50" s="7">
        <f t="shared" si="5"/>
        <v>0</v>
      </c>
      <c r="O50" s="8">
        <f>IF(A50="",0,Übersicht!$F$15)</f>
        <v>0</v>
      </c>
      <c r="P50" s="7">
        <f t="shared" si="15"/>
        <v>0</v>
      </c>
      <c r="Q50" s="7">
        <f t="shared" si="19"/>
        <v>0</v>
      </c>
      <c r="R50" s="7">
        <f t="shared" si="6"/>
        <v>0</v>
      </c>
      <c r="S50" s="7">
        <f>IF(Übersicht!$F$19="JA",IF(A50&lt;=Übersicht!$F$17,Übersicht!$F$18/Übersicht!$F$17,0),0)</f>
        <v>0</v>
      </c>
      <c r="T50" s="7">
        <f t="shared" si="20"/>
        <v>0</v>
      </c>
      <c r="U50" s="9">
        <f>IF(A50="",0,Übersicht!$F$20)</f>
        <v>0</v>
      </c>
      <c r="V50" s="7">
        <f t="shared" si="16"/>
        <v>0</v>
      </c>
      <c r="W50" s="8">
        <f>IF(A50="",0,Übersicht!$F$21)</f>
        <v>0</v>
      </c>
      <c r="X50" s="7">
        <f t="shared" si="17"/>
        <v>0</v>
      </c>
      <c r="Y50" s="7">
        <f t="shared" si="21"/>
        <v>0</v>
      </c>
      <c r="Z50" s="10">
        <f>IF(A50="",0,Übersicht!$F$29)</f>
        <v>0</v>
      </c>
      <c r="AA50" s="7">
        <f t="shared" si="7"/>
        <v>0</v>
      </c>
      <c r="AB50" s="7">
        <f>IF(A50="",0,IF(Übersicht!$F$19="JA",B50+G50,IF(A50&lt;=Übersicht!$F$17,B50+G50+Übersicht!$F$18/Übersicht!$F$17,B50+G50)))</f>
        <v>0</v>
      </c>
      <c r="AC50" s="12">
        <f t="shared" ca="1" si="22"/>
        <v>54424</v>
      </c>
      <c r="AD50" s="7">
        <f t="shared" si="9"/>
        <v>0</v>
      </c>
      <c r="AE50" s="7">
        <f t="shared" si="10"/>
        <v>0</v>
      </c>
      <c r="AF50" s="7">
        <f t="shared" si="11"/>
        <v>0</v>
      </c>
      <c r="AG50" s="7">
        <f t="shared" si="12"/>
        <v>0</v>
      </c>
    </row>
    <row r="51" spans="1:33" x14ac:dyDescent="0.25">
      <c r="A51" t="str">
        <f>IF(Übersicht!$F$4&gt;A50,A50+1,"")</f>
        <v/>
      </c>
      <c r="B51" s="7">
        <f>IF(A51="",0,B50*(1+Übersicht!$F$8))</f>
        <v>0</v>
      </c>
      <c r="C51" s="8">
        <f>IF(A51="",0,Übersicht!$F$6)</f>
        <v>0</v>
      </c>
      <c r="D51" s="7">
        <f t="shared" si="18"/>
        <v>0</v>
      </c>
      <c r="E51" s="8">
        <f>IF(A51="",0,Übersicht!$F$7)</f>
        <v>0</v>
      </c>
      <c r="F51" s="7">
        <f t="shared" si="13"/>
        <v>0</v>
      </c>
      <c r="G51" s="7">
        <f>IF(A51="",0,G50*(1+Übersicht!$F$12))</f>
        <v>0</v>
      </c>
      <c r="H51" s="8">
        <f>IF(A51="",0,Übersicht!$F$10)</f>
        <v>0</v>
      </c>
      <c r="I51" s="7">
        <f t="shared" si="4"/>
        <v>0</v>
      </c>
      <c r="J51" s="8">
        <f>IF(A51="",0,Übersicht!$F$11)</f>
        <v>0</v>
      </c>
      <c r="K51" s="7">
        <f t="shared" si="14"/>
        <v>0</v>
      </c>
      <c r="L51" s="7">
        <f>IF(A51="",0,L50*(1+Übersicht!$F$16))</f>
        <v>0</v>
      </c>
      <c r="M51" s="8">
        <f>IF(A51="",0,Übersicht!$F$14)</f>
        <v>0</v>
      </c>
      <c r="N51" s="7">
        <f t="shared" si="5"/>
        <v>0</v>
      </c>
      <c r="O51" s="8">
        <f>IF(A51="",0,Übersicht!$F$15)</f>
        <v>0</v>
      </c>
      <c r="P51" s="7">
        <f t="shared" si="15"/>
        <v>0</v>
      </c>
      <c r="Q51" s="7">
        <f t="shared" si="19"/>
        <v>0</v>
      </c>
      <c r="R51" s="7">
        <f t="shared" si="6"/>
        <v>0</v>
      </c>
      <c r="S51" s="7">
        <f>IF(Übersicht!$F$19="JA",IF(A51&lt;=Übersicht!$F$17,Übersicht!$F$18/Übersicht!$F$17,0),0)</f>
        <v>0</v>
      </c>
      <c r="T51" s="7">
        <f t="shared" si="20"/>
        <v>0</v>
      </c>
      <c r="U51" s="9">
        <f>IF(A51="",0,Übersicht!$F$20)</f>
        <v>0</v>
      </c>
      <c r="V51" s="7">
        <f t="shared" si="16"/>
        <v>0</v>
      </c>
      <c r="W51" s="8">
        <f>IF(A51="",0,Übersicht!$F$21)</f>
        <v>0</v>
      </c>
      <c r="X51" s="7">
        <f t="shared" si="17"/>
        <v>0</v>
      </c>
      <c r="Y51" s="7">
        <f t="shared" si="21"/>
        <v>0</v>
      </c>
      <c r="Z51" s="10">
        <f>IF(A51="",0,Übersicht!$F$29)</f>
        <v>0</v>
      </c>
      <c r="AA51" s="7">
        <f t="shared" si="7"/>
        <v>0</v>
      </c>
      <c r="AB51" s="7">
        <f>IF(A51="",0,IF(Übersicht!$F$19="JA",B51+G51,IF(A51&lt;=Übersicht!$F$17,B51+G51+Übersicht!$F$18/Übersicht!$F$17,B51+G51)))</f>
        <v>0</v>
      </c>
      <c r="AC51" s="12">
        <f t="shared" ca="1" si="22"/>
        <v>54424</v>
      </c>
      <c r="AD51" s="7">
        <f t="shared" si="9"/>
        <v>0</v>
      </c>
      <c r="AE51" s="7">
        <f t="shared" si="10"/>
        <v>0</v>
      </c>
      <c r="AF51" s="7">
        <f t="shared" si="11"/>
        <v>0</v>
      </c>
      <c r="AG51" s="7">
        <f t="shared" si="12"/>
        <v>0</v>
      </c>
    </row>
    <row r="52" spans="1:33" x14ac:dyDescent="0.25">
      <c r="A52" t="str">
        <f>IF(Übersicht!$F$4&gt;A51,A51+1,"")</f>
        <v/>
      </c>
      <c r="B52" s="7">
        <f>IF(A52="",0,B51*(1+Übersicht!$F$8))</f>
        <v>0</v>
      </c>
      <c r="C52" s="8">
        <f>IF(A52="",0,Übersicht!$F$6)</f>
        <v>0</v>
      </c>
      <c r="D52" s="7">
        <f t="shared" si="18"/>
        <v>0</v>
      </c>
      <c r="E52" s="8">
        <f>IF(A52="",0,Übersicht!$F$7)</f>
        <v>0</v>
      </c>
      <c r="F52" s="7">
        <f t="shared" si="13"/>
        <v>0</v>
      </c>
      <c r="G52" s="7">
        <f>IF(A52="",0,G51*(1+Übersicht!$F$12))</f>
        <v>0</v>
      </c>
      <c r="H52" s="8">
        <f>IF(A52="",0,Übersicht!$F$10)</f>
        <v>0</v>
      </c>
      <c r="I52" s="7">
        <f t="shared" si="4"/>
        <v>0</v>
      </c>
      <c r="J52" s="8">
        <f>IF(A52="",0,Übersicht!$F$11)</f>
        <v>0</v>
      </c>
      <c r="K52" s="7">
        <f t="shared" si="14"/>
        <v>0</v>
      </c>
      <c r="L52" s="7">
        <f>IF(A52="",0,L51*(1+Übersicht!$F$16))</f>
        <v>0</v>
      </c>
      <c r="M52" s="8">
        <f>IF(A52="",0,Übersicht!$F$14)</f>
        <v>0</v>
      </c>
      <c r="N52" s="7">
        <f t="shared" si="5"/>
        <v>0</v>
      </c>
      <c r="O52" s="8">
        <f>IF(A52="",0,Übersicht!$F$15)</f>
        <v>0</v>
      </c>
      <c r="P52" s="7">
        <f t="shared" si="15"/>
        <v>0</v>
      </c>
      <c r="Q52" s="7">
        <f t="shared" si="19"/>
        <v>0</v>
      </c>
      <c r="R52" s="7">
        <f t="shared" si="6"/>
        <v>0</v>
      </c>
      <c r="S52" s="7">
        <f>IF(Übersicht!$F$19="JA",IF(A52&lt;=Übersicht!$F$17,Übersicht!$F$18/Übersicht!$F$17,0),0)</f>
        <v>0</v>
      </c>
      <c r="T52" s="7">
        <f t="shared" si="20"/>
        <v>0</v>
      </c>
      <c r="U52" s="9">
        <f>IF(A52="",0,Übersicht!$F$20)</f>
        <v>0</v>
      </c>
      <c r="V52" s="7">
        <f t="shared" si="16"/>
        <v>0</v>
      </c>
      <c r="W52" s="8">
        <f>IF(A52="",0,Übersicht!$F$21)</f>
        <v>0</v>
      </c>
      <c r="X52" s="7">
        <f t="shared" si="17"/>
        <v>0</v>
      </c>
      <c r="Y52" s="7">
        <f t="shared" si="21"/>
        <v>0</v>
      </c>
      <c r="Z52" s="10">
        <f>IF(A52="",0,Übersicht!$F$29)</f>
        <v>0</v>
      </c>
      <c r="AA52" s="7">
        <f t="shared" si="7"/>
        <v>0</v>
      </c>
      <c r="AB52" s="7">
        <f>IF(A52="",0,IF(Übersicht!$F$19="JA",B52+G52,IF(A52&lt;=Übersicht!$F$17,B52+G52+Übersicht!$F$18/Übersicht!$F$17,B52+G52)))</f>
        <v>0</v>
      </c>
      <c r="AC52" s="12">
        <f t="shared" ca="1" si="22"/>
        <v>54424</v>
      </c>
      <c r="AD52" s="7">
        <f t="shared" si="9"/>
        <v>0</v>
      </c>
      <c r="AE52" s="7">
        <f t="shared" si="10"/>
        <v>0</v>
      </c>
      <c r="AF52" s="7">
        <f t="shared" si="11"/>
        <v>0</v>
      </c>
      <c r="AG52" s="7">
        <f t="shared" si="12"/>
        <v>0</v>
      </c>
    </row>
    <row r="53" spans="1:33" x14ac:dyDescent="0.25">
      <c r="A53" t="str">
        <f>IF(Übersicht!$F$4&gt;A52,A52+1,"")</f>
        <v/>
      </c>
      <c r="B53" s="7">
        <f>IF(A53="",0,B52*(1+Übersicht!$F$8))</f>
        <v>0</v>
      </c>
      <c r="C53" s="8">
        <f>IF(A53="",0,Übersicht!$F$6)</f>
        <v>0</v>
      </c>
      <c r="D53" s="7">
        <f t="shared" si="18"/>
        <v>0</v>
      </c>
      <c r="E53" s="8">
        <f>IF(A53="",0,Übersicht!$F$7)</f>
        <v>0</v>
      </c>
      <c r="F53" s="7">
        <f t="shared" si="13"/>
        <v>0</v>
      </c>
      <c r="G53" s="7">
        <f>IF(A53="",0,G52*(1+Übersicht!$F$12))</f>
        <v>0</v>
      </c>
      <c r="H53" s="8">
        <f>IF(A53="",0,Übersicht!$F$10)</f>
        <v>0</v>
      </c>
      <c r="I53" s="7">
        <f t="shared" si="4"/>
        <v>0</v>
      </c>
      <c r="J53" s="8">
        <f>IF(A53="",0,Übersicht!$F$11)</f>
        <v>0</v>
      </c>
      <c r="K53" s="7">
        <f t="shared" si="14"/>
        <v>0</v>
      </c>
      <c r="L53" s="7">
        <f>IF(A53="",0,L52*(1+Übersicht!$F$16))</f>
        <v>0</v>
      </c>
      <c r="M53" s="8">
        <f>IF(A53="",0,Übersicht!$F$14)</f>
        <v>0</v>
      </c>
      <c r="N53" s="7">
        <f t="shared" si="5"/>
        <v>0</v>
      </c>
      <c r="O53" s="8">
        <f>IF(A53="",0,Übersicht!$F$15)</f>
        <v>0</v>
      </c>
      <c r="P53" s="7">
        <f t="shared" si="15"/>
        <v>0</v>
      </c>
      <c r="Q53" s="7">
        <f t="shared" si="19"/>
        <v>0</v>
      </c>
      <c r="R53" s="7">
        <f t="shared" si="6"/>
        <v>0</v>
      </c>
      <c r="S53" s="7">
        <f>IF(Übersicht!$F$19="JA",IF(A53&lt;=Übersicht!$F$17,Übersicht!$F$18/Übersicht!$F$17,0),0)</f>
        <v>0</v>
      </c>
      <c r="T53" s="7">
        <f t="shared" si="20"/>
        <v>0</v>
      </c>
      <c r="U53" s="9">
        <f>IF(A53="",0,Übersicht!$F$20)</f>
        <v>0</v>
      </c>
      <c r="V53" s="7">
        <f t="shared" si="16"/>
        <v>0</v>
      </c>
      <c r="W53" s="8">
        <f>IF(A53="",0,Übersicht!$F$21)</f>
        <v>0</v>
      </c>
      <c r="X53" s="7">
        <f t="shared" si="17"/>
        <v>0</v>
      </c>
      <c r="Y53" s="7">
        <f t="shared" si="21"/>
        <v>0</v>
      </c>
      <c r="Z53" s="10">
        <f>IF(A53="",0,Übersicht!$F$29)</f>
        <v>0</v>
      </c>
      <c r="AA53" s="7">
        <f t="shared" si="7"/>
        <v>0</v>
      </c>
      <c r="AB53" s="7">
        <f>IF(A53="",0,IF(Übersicht!$F$19="JA",B53+G53,IF(A53&lt;=Übersicht!$F$17,B53+G53+Übersicht!$F$18/Übersicht!$F$17,B53+G53)))</f>
        <v>0</v>
      </c>
      <c r="AC53" s="12">
        <f t="shared" ca="1" si="22"/>
        <v>54424</v>
      </c>
      <c r="AD53" s="7">
        <f t="shared" si="9"/>
        <v>0</v>
      </c>
      <c r="AE53" s="7">
        <f t="shared" si="10"/>
        <v>0</v>
      </c>
      <c r="AF53" s="7">
        <f t="shared" si="11"/>
        <v>0</v>
      </c>
      <c r="AG53" s="7">
        <f t="shared" si="12"/>
        <v>0</v>
      </c>
    </row>
    <row r="54" spans="1:33" x14ac:dyDescent="0.25">
      <c r="A54" t="str">
        <f>IF(Übersicht!$F$4&gt;A53,A53+1,"")</f>
        <v/>
      </c>
      <c r="B54" s="7">
        <f>IF(A54="",0,B53*(1+Übersicht!$F$8))</f>
        <v>0</v>
      </c>
      <c r="C54" s="8">
        <f>IF(A54="",0,Übersicht!$F$6)</f>
        <v>0</v>
      </c>
      <c r="D54" s="7">
        <f t="shared" si="18"/>
        <v>0</v>
      </c>
      <c r="E54" s="8">
        <f>IF(A54="",0,Übersicht!$F$7)</f>
        <v>0</v>
      </c>
      <c r="F54" s="7">
        <f t="shared" si="13"/>
        <v>0</v>
      </c>
      <c r="G54" s="7">
        <f>IF(A54="",0,G53*(1+Übersicht!$F$12))</f>
        <v>0</v>
      </c>
      <c r="H54" s="8">
        <f>IF(A54="",0,Übersicht!$F$10)</f>
        <v>0</v>
      </c>
      <c r="I54" s="7">
        <f t="shared" si="4"/>
        <v>0</v>
      </c>
      <c r="J54" s="8">
        <f>IF(A54="",0,Übersicht!$F$11)</f>
        <v>0</v>
      </c>
      <c r="K54" s="7">
        <f t="shared" si="14"/>
        <v>0</v>
      </c>
      <c r="L54" s="7">
        <f>IF(A54="",0,L53*(1+Übersicht!$F$16))</f>
        <v>0</v>
      </c>
      <c r="M54" s="8">
        <f>IF(A54="",0,Übersicht!$F$14)</f>
        <v>0</v>
      </c>
      <c r="N54" s="7">
        <f t="shared" si="5"/>
        <v>0</v>
      </c>
      <c r="O54" s="8">
        <f>IF(A54="",0,Übersicht!$F$15)</f>
        <v>0</v>
      </c>
      <c r="P54" s="7">
        <f t="shared" si="15"/>
        <v>0</v>
      </c>
      <c r="Q54" s="7">
        <f t="shared" si="19"/>
        <v>0</v>
      </c>
      <c r="R54" s="7">
        <f t="shared" si="6"/>
        <v>0</v>
      </c>
      <c r="S54" s="7">
        <f>IF(Übersicht!$F$19="JA",IF(A54&lt;=Übersicht!$F$17,Übersicht!$F$18/Übersicht!$F$17,0),0)</f>
        <v>0</v>
      </c>
      <c r="T54" s="7">
        <f t="shared" si="20"/>
        <v>0</v>
      </c>
      <c r="U54" s="9">
        <f>IF(A54="",0,Übersicht!$F$20)</f>
        <v>0</v>
      </c>
      <c r="V54" s="7">
        <f t="shared" si="16"/>
        <v>0</v>
      </c>
      <c r="W54" s="8">
        <f>IF(A54="",0,Übersicht!$F$21)</f>
        <v>0</v>
      </c>
      <c r="X54" s="7">
        <f t="shared" si="17"/>
        <v>0</v>
      </c>
      <c r="Y54" s="7">
        <f t="shared" si="21"/>
        <v>0</v>
      </c>
      <c r="Z54" s="10">
        <f>IF(A54="",0,Übersicht!$F$29)</f>
        <v>0</v>
      </c>
      <c r="AA54" s="7">
        <f t="shared" si="7"/>
        <v>0</v>
      </c>
      <c r="AB54" s="7">
        <f>IF(A54="",0,IF(Übersicht!$F$19="JA",B54+G54,IF(A54&lt;=Übersicht!$F$17,B54+G54+Übersicht!$F$18/Übersicht!$F$17,B54+G54)))</f>
        <v>0</v>
      </c>
      <c r="AC54" s="12">
        <f t="shared" ca="1" si="22"/>
        <v>54424</v>
      </c>
      <c r="AD54" s="7">
        <f t="shared" si="9"/>
        <v>0</v>
      </c>
      <c r="AE54" s="7">
        <f t="shared" si="10"/>
        <v>0</v>
      </c>
      <c r="AF54" s="7">
        <f t="shared" si="11"/>
        <v>0</v>
      </c>
      <c r="AG54" s="7">
        <f t="shared" si="12"/>
        <v>0</v>
      </c>
    </row>
    <row r="55" spans="1:33" x14ac:dyDescent="0.25">
      <c r="A55" t="str">
        <f>IF(Übersicht!$F$4&gt;A54,A54+1,"")</f>
        <v/>
      </c>
      <c r="B55" s="7">
        <f>IF(A55="",0,B54*(1+Übersicht!$F$8))</f>
        <v>0</v>
      </c>
      <c r="C55" s="8">
        <f>IF(A55="",0,Übersicht!$F$6)</f>
        <v>0</v>
      </c>
      <c r="D55" s="7">
        <f t="shared" si="18"/>
        <v>0</v>
      </c>
      <c r="E55" s="8">
        <f>IF(A55="",0,Übersicht!$F$7)</f>
        <v>0</v>
      </c>
      <c r="F55" s="7">
        <f t="shared" si="13"/>
        <v>0</v>
      </c>
      <c r="G55" s="7">
        <f>IF(A55="",0,G54*(1+Übersicht!$F$12))</f>
        <v>0</v>
      </c>
      <c r="H55" s="8">
        <f>IF(A55="",0,Übersicht!$F$10)</f>
        <v>0</v>
      </c>
      <c r="I55" s="7">
        <f t="shared" si="4"/>
        <v>0</v>
      </c>
      <c r="J55" s="8">
        <f>IF(A55="",0,Übersicht!$F$11)</f>
        <v>0</v>
      </c>
      <c r="K55" s="7">
        <f t="shared" si="14"/>
        <v>0</v>
      </c>
      <c r="L55" s="7">
        <f>IF(A55="",0,L54*(1+Übersicht!$F$16))</f>
        <v>0</v>
      </c>
      <c r="M55" s="8">
        <f>IF(A55="",0,Übersicht!$F$14)</f>
        <v>0</v>
      </c>
      <c r="N55" s="7">
        <f t="shared" si="5"/>
        <v>0</v>
      </c>
      <c r="O55" s="8">
        <f>IF(A55="",0,Übersicht!$F$15)</f>
        <v>0</v>
      </c>
      <c r="P55" s="7">
        <f t="shared" si="15"/>
        <v>0</v>
      </c>
      <c r="Q55" s="7">
        <f t="shared" si="19"/>
        <v>0</v>
      </c>
      <c r="R55" s="7">
        <f t="shared" si="6"/>
        <v>0</v>
      </c>
      <c r="S55" s="7">
        <f>IF(Übersicht!$F$19="JA",IF(A55&lt;=Übersicht!$F$17,Übersicht!$F$18/Übersicht!$F$17,0),0)</f>
        <v>0</v>
      </c>
      <c r="T55" s="7">
        <f t="shared" si="20"/>
        <v>0</v>
      </c>
      <c r="U55" s="9">
        <f>IF(A55="",0,Übersicht!$F$20)</f>
        <v>0</v>
      </c>
      <c r="V55" s="7">
        <f t="shared" si="16"/>
        <v>0</v>
      </c>
      <c r="W55" s="8">
        <f>IF(A55="",0,Übersicht!$F$21)</f>
        <v>0</v>
      </c>
      <c r="X55" s="7">
        <f t="shared" si="17"/>
        <v>0</v>
      </c>
      <c r="Y55" s="7">
        <f t="shared" si="21"/>
        <v>0</v>
      </c>
      <c r="Z55" s="10">
        <f>IF(A55="",0,Übersicht!$F$29)</f>
        <v>0</v>
      </c>
      <c r="AA55" s="7">
        <f t="shared" si="7"/>
        <v>0</v>
      </c>
      <c r="AB55" s="7">
        <f>IF(A55="",0,IF(Übersicht!$F$19="JA",B55+G55,IF(A55&lt;=Übersicht!$F$17,B55+G55+Übersicht!$F$18/Übersicht!$F$17,B55+G55)))</f>
        <v>0</v>
      </c>
      <c r="AC55" s="12">
        <f t="shared" ca="1" si="22"/>
        <v>54424</v>
      </c>
      <c r="AD55" s="7">
        <f t="shared" si="9"/>
        <v>0</v>
      </c>
      <c r="AE55" s="7">
        <f t="shared" si="10"/>
        <v>0</v>
      </c>
      <c r="AF55" s="7">
        <f t="shared" si="11"/>
        <v>0</v>
      </c>
      <c r="AG55" s="7">
        <f t="shared" si="12"/>
        <v>0</v>
      </c>
    </row>
    <row r="56" spans="1:33" x14ac:dyDescent="0.25">
      <c r="A56" t="str">
        <f>IF(Übersicht!$F$4&gt;A55,A55+1,"")</f>
        <v/>
      </c>
      <c r="B56" s="7">
        <f>IF(A56="",0,B55*(1+Übersicht!$F$8))</f>
        <v>0</v>
      </c>
      <c r="C56" s="8">
        <f>IF(A56="",0,Übersicht!$F$6)</f>
        <v>0</v>
      </c>
      <c r="D56" s="7">
        <f t="shared" si="18"/>
        <v>0</v>
      </c>
      <c r="E56" s="8">
        <f>IF(A56="",0,Übersicht!$F$7)</f>
        <v>0</v>
      </c>
      <c r="F56" s="7">
        <f t="shared" si="13"/>
        <v>0</v>
      </c>
      <c r="G56" s="7">
        <f>IF(A56="",0,G55*(1+Übersicht!$F$12))</f>
        <v>0</v>
      </c>
      <c r="H56" s="8">
        <f>IF(A56="",0,Übersicht!$F$10)</f>
        <v>0</v>
      </c>
      <c r="I56" s="7">
        <f t="shared" si="4"/>
        <v>0</v>
      </c>
      <c r="J56" s="8">
        <f>IF(A56="",0,Übersicht!$F$11)</f>
        <v>0</v>
      </c>
      <c r="K56" s="7">
        <f t="shared" si="14"/>
        <v>0</v>
      </c>
      <c r="L56" s="7">
        <f>IF(A56="",0,L55*(1+Übersicht!$F$16))</f>
        <v>0</v>
      </c>
      <c r="M56" s="8">
        <f>IF(A56="",0,Übersicht!$F$14)</f>
        <v>0</v>
      </c>
      <c r="N56" s="7">
        <f t="shared" si="5"/>
        <v>0</v>
      </c>
      <c r="O56" s="8">
        <f>IF(A56="",0,Übersicht!$F$15)</f>
        <v>0</v>
      </c>
      <c r="P56" s="7">
        <f t="shared" si="15"/>
        <v>0</v>
      </c>
      <c r="Q56" s="7">
        <f t="shared" si="19"/>
        <v>0</v>
      </c>
      <c r="R56" s="7">
        <f t="shared" si="6"/>
        <v>0</v>
      </c>
      <c r="S56" s="7">
        <f>IF(Übersicht!$F$19="JA",IF(A56&lt;=Übersicht!$F$17,Übersicht!$F$18/Übersicht!$F$17,0),0)</f>
        <v>0</v>
      </c>
      <c r="T56" s="7">
        <f t="shared" si="20"/>
        <v>0</v>
      </c>
      <c r="U56" s="9">
        <f>IF(A56="",0,Übersicht!$F$20)</f>
        <v>0</v>
      </c>
      <c r="V56" s="7">
        <f t="shared" si="16"/>
        <v>0</v>
      </c>
      <c r="W56" s="8">
        <f>IF(A56="",0,Übersicht!$F$21)</f>
        <v>0</v>
      </c>
      <c r="X56" s="7">
        <f t="shared" si="17"/>
        <v>0</v>
      </c>
      <c r="Y56" s="7">
        <f t="shared" si="21"/>
        <v>0</v>
      </c>
      <c r="Z56" s="10">
        <f>IF(A56="",0,Übersicht!$F$29)</f>
        <v>0</v>
      </c>
      <c r="AA56" s="7">
        <f t="shared" si="7"/>
        <v>0</v>
      </c>
      <c r="AB56" s="7">
        <f>IF(A56="",0,IF(Übersicht!$F$19="JA",B56+G56,IF(A56&lt;=Übersicht!$F$17,B56+G56+Übersicht!$F$18/Übersicht!$F$17,B56+G56)))</f>
        <v>0</v>
      </c>
      <c r="AC56" s="12">
        <f t="shared" ca="1" si="22"/>
        <v>54424</v>
      </c>
      <c r="AD56" s="7">
        <f t="shared" si="9"/>
        <v>0</v>
      </c>
      <c r="AE56" s="7">
        <f t="shared" si="10"/>
        <v>0</v>
      </c>
      <c r="AF56" s="7">
        <f t="shared" si="11"/>
        <v>0</v>
      </c>
      <c r="AG56" s="7">
        <f t="shared" si="12"/>
        <v>0</v>
      </c>
    </row>
    <row r="57" spans="1:33" x14ac:dyDescent="0.25">
      <c r="A57" t="str">
        <f>IF(Übersicht!$F$4&gt;A56,A56+1,"")</f>
        <v/>
      </c>
      <c r="B57" s="7">
        <f>IF(A57="",0,B56*(1+Übersicht!$F$8))</f>
        <v>0</v>
      </c>
      <c r="C57" s="8">
        <f>IF(A57="",0,Übersicht!$F$6)</f>
        <v>0</v>
      </c>
      <c r="D57" s="7">
        <f t="shared" si="18"/>
        <v>0</v>
      </c>
      <c r="E57" s="8">
        <f>IF(A57="",0,Übersicht!$F$7)</f>
        <v>0</v>
      </c>
      <c r="F57" s="7">
        <f t="shared" si="13"/>
        <v>0</v>
      </c>
      <c r="G57" s="7">
        <f>IF(A57="",0,G56*(1+Übersicht!$F$12))</f>
        <v>0</v>
      </c>
      <c r="H57" s="8">
        <f>IF(A57="",0,Übersicht!$F$10)</f>
        <v>0</v>
      </c>
      <c r="I57" s="7">
        <f t="shared" si="4"/>
        <v>0</v>
      </c>
      <c r="J57" s="8">
        <f>IF(A57="",0,Übersicht!$F$11)</f>
        <v>0</v>
      </c>
      <c r="K57" s="7">
        <f t="shared" si="14"/>
        <v>0</v>
      </c>
      <c r="L57" s="7">
        <f>IF(A57="",0,L56*(1+Übersicht!$F$16))</f>
        <v>0</v>
      </c>
      <c r="M57" s="8">
        <f>IF(A57="",0,Übersicht!$F$14)</f>
        <v>0</v>
      </c>
      <c r="N57" s="7">
        <f t="shared" si="5"/>
        <v>0</v>
      </c>
      <c r="O57" s="8">
        <f>IF(A57="",0,Übersicht!$F$15)</f>
        <v>0</v>
      </c>
      <c r="P57" s="7">
        <f t="shared" si="15"/>
        <v>0</v>
      </c>
      <c r="Q57" s="7">
        <f t="shared" si="19"/>
        <v>0</v>
      </c>
      <c r="R57" s="7">
        <f t="shared" si="6"/>
        <v>0</v>
      </c>
      <c r="S57" s="7">
        <f>IF(Übersicht!$F$19="JA",IF(A57&lt;=Übersicht!$F$17,Übersicht!$F$18/Übersicht!$F$17,0),0)</f>
        <v>0</v>
      </c>
      <c r="T57" s="7">
        <f t="shared" si="20"/>
        <v>0</v>
      </c>
      <c r="U57" s="9">
        <f>IF(A57="",0,Übersicht!$F$20)</f>
        <v>0</v>
      </c>
      <c r="V57" s="7">
        <f t="shared" si="16"/>
        <v>0</v>
      </c>
      <c r="W57" s="8">
        <f>IF(A57="",0,Übersicht!$F$21)</f>
        <v>0</v>
      </c>
      <c r="X57" s="7">
        <f t="shared" si="17"/>
        <v>0</v>
      </c>
      <c r="Y57" s="7">
        <f t="shared" si="21"/>
        <v>0</v>
      </c>
      <c r="Z57" s="10">
        <f>IF(A57="",0,Übersicht!$F$29)</f>
        <v>0</v>
      </c>
      <c r="AA57" s="7">
        <f t="shared" si="7"/>
        <v>0</v>
      </c>
      <c r="AB57" s="7">
        <f>IF(A57="",0,IF(Übersicht!$F$19="JA",B57+G57,IF(A57&lt;=Übersicht!$F$17,B57+G57+Übersicht!$F$18/Übersicht!$F$17,B57+G57)))</f>
        <v>0</v>
      </c>
      <c r="AC57" s="12">
        <f t="shared" ca="1" si="22"/>
        <v>54424</v>
      </c>
      <c r="AD57" s="7">
        <f t="shared" si="9"/>
        <v>0</v>
      </c>
      <c r="AE57" s="7">
        <f t="shared" si="10"/>
        <v>0</v>
      </c>
      <c r="AF57" s="7">
        <f t="shared" si="11"/>
        <v>0</v>
      </c>
      <c r="AG57" s="7">
        <f t="shared" si="12"/>
        <v>0</v>
      </c>
    </row>
    <row r="58" spans="1:33" x14ac:dyDescent="0.25">
      <c r="A58" t="str">
        <f>IF(Übersicht!$F$4&gt;A57,A57+1,"")</f>
        <v/>
      </c>
      <c r="B58" s="7">
        <f>IF(A58="",0,B57*(1+Übersicht!$F$8))</f>
        <v>0</v>
      </c>
      <c r="C58" s="8">
        <f>IF(A58="",0,Übersicht!$F$6)</f>
        <v>0</v>
      </c>
      <c r="D58" s="7">
        <f t="shared" si="18"/>
        <v>0</v>
      </c>
      <c r="E58" s="8">
        <f>IF(A58="",0,Übersicht!$F$7)</f>
        <v>0</v>
      </c>
      <c r="F58" s="7">
        <f t="shared" si="13"/>
        <v>0</v>
      </c>
      <c r="G58" s="7">
        <f>IF(A58="",0,G57*(1+Übersicht!$F$12))</f>
        <v>0</v>
      </c>
      <c r="H58" s="8">
        <f>IF(A58="",0,Übersicht!$F$10)</f>
        <v>0</v>
      </c>
      <c r="I58" s="7">
        <f t="shared" si="4"/>
        <v>0</v>
      </c>
      <c r="J58" s="8">
        <f>IF(A58="",0,Übersicht!$F$11)</f>
        <v>0</v>
      </c>
      <c r="K58" s="7">
        <f t="shared" si="14"/>
        <v>0</v>
      </c>
      <c r="L58" s="7">
        <f>IF(A58="",0,L57*(1+Übersicht!$F$16))</f>
        <v>0</v>
      </c>
      <c r="M58" s="8">
        <f>IF(A58="",0,Übersicht!$F$14)</f>
        <v>0</v>
      </c>
      <c r="N58" s="7">
        <f t="shared" si="5"/>
        <v>0</v>
      </c>
      <c r="O58" s="8">
        <f>IF(A58="",0,Übersicht!$F$15)</f>
        <v>0</v>
      </c>
      <c r="P58" s="7">
        <f t="shared" si="15"/>
        <v>0</v>
      </c>
      <c r="Q58" s="7">
        <f t="shared" si="19"/>
        <v>0</v>
      </c>
      <c r="R58" s="7">
        <f t="shared" si="6"/>
        <v>0</v>
      </c>
      <c r="S58" s="7">
        <f>IF(Übersicht!$F$19="JA",IF(A58&lt;=Übersicht!$F$17,Übersicht!$F$18/Übersicht!$F$17,0),0)</f>
        <v>0</v>
      </c>
      <c r="T58" s="7">
        <f t="shared" si="20"/>
        <v>0</v>
      </c>
      <c r="U58" s="9">
        <f>IF(A58="",0,Übersicht!$F$20)</f>
        <v>0</v>
      </c>
      <c r="V58" s="7">
        <f t="shared" si="16"/>
        <v>0</v>
      </c>
      <c r="W58" s="8">
        <f>IF(A58="",0,Übersicht!$F$21)</f>
        <v>0</v>
      </c>
      <c r="X58" s="7">
        <f t="shared" si="17"/>
        <v>0</v>
      </c>
      <c r="Y58" s="7">
        <f t="shared" si="21"/>
        <v>0</v>
      </c>
      <c r="Z58" s="10">
        <f>IF(A58="",0,Übersicht!$F$29)</f>
        <v>0</v>
      </c>
      <c r="AA58" s="7">
        <f t="shared" si="7"/>
        <v>0</v>
      </c>
      <c r="AB58" s="7">
        <f>IF(A58="",0,IF(Übersicht!$F$19="JA",B58+G58,IF(A58&lt;=Übersicht!$F$17,B58+G58+Übersicht!$F$18/Übersicht!$F$17,B58+G58)))</f>
        <v>0</v>
      </c>
      <c r="AC58" s="12">
        <f t="shared" ca="1" si="22"/>
        <v>54424</v>
      </c>
      <c r="AD58" s="7">
        <f t="shared" si="9"/>
        <v>0</v>
      </c>
      <c r="AE58" s="7">
        <f t="shared" si="10"/>
        <v>0</v>
      </c>
      <c r="AF58" s="7">
        <f t="shared" si="11"/>
        <v>0</v>
      </c>
      <c r="AG58" s="7">
        <f t="shared" si="12"/>
        <v>0</v>
      </c>
    </row>
    <row r="59" spans="1:33" x14ac:dyDescent="0.25">
      <c r="A59" t="str">
        <f>IF(Übersicht!$F$4&gt;A58,A58+1,"")</f>
        <v/>
      </c>
      <c r="B59" s="7">
        <f>IF(A59="",0,B58*(1+Übersicht!$F$8))</f>
        <v>0</v>
      </c>
      <c r="C59" s="8">
        <f>IF(A59="",0,Übersicht!$F$6)</f>
        <v>0</v>
      </c>
      <c r="D59" s="7">
        <f t="shared" si="18"/>
        <v>0</v>
      </c>
      <c r="E59" s="8">
        <f>IF(A59="",0,Übersicht!$F$7)</f>
        <v>0</v>
      </c>
      <c r="F59" s="7">
        <f t="shared" si="13"/>
        <v>0</v>
      </c>
      <c r="G59" s="7">
        <f>IF(A59="",0,G58*(1+Übersicht!$F$12))</f>
        <v>0</v>
      </c>
      <c r="H59" s="8">
        <f>IF(A59="",0,Übersicht!$F$10)</f>
        <v>0</v>
      </c>
      <c r="I59" s="7">
        <f t="shared" si="4"/>
        <v>0</v>
      </c>
      <c r="J59" s="8">
        <f>IF(A59="",0,Übersicht!$F$11)</f>
        <v>0</v>
      </c>
      <c r="K59" s="7">
        <f t="shared" si="14"/>
        <v>0</v>
      </c>
      <c r="L59" s="7">
        <f>IF(A59="",0,L58*(1+Übersicht!$F$16))</f>
        <v>0</v>
      </c>
      <c r="M59" s="8">
        <f>IF(A59="",0,Übersicht!$F$14)</f>
        <v>0</v>
      </c>
      <c r="N59" s="7">
        <f t="shared" si="5"/>
        <v>0</v>
      </c>
      <c r="O59" s="8">
        <f>IF(A59="",0,Übersicht!$F$15)</f>
        <v>0</v>
      </c>
      <c r="P59" s="7">
        <f t="shared" si="15"/>
        <v>0</v>
      </c>
      <c r="Q59" s="7">
        <f t="shared" si="19"/>
        <v>0</v>
      </c>
      <c r="R59" s="7">
        <f t="shared" si="6"/>
        <v>0</v>
      </c>
      <c r="S59" s="7">
        <f>IF(Übersicht!$F$19="JA",IF(A59&lt;=Übersicht!$F$17,Übersicht!$F$18/Übersicht!$F$17,0),0)</f>
        <v>0</v>
      </c>
      <c r="T59" s="7">
        <f t="shared" si="20"/>
        <v>0</v>
      </c>
      <c r="U59" s="9">
        <f>IF(A59="",0,Übersicht!$F$20)</f>
        <v>0</v>
      </c>
      <c r="V59" s="7">
        <f t="shared" si="16"/>
        <v>0</v>
      </c>
      <c r="W59" s="8">
        <f>IF(A59="",0,Übersicht!$F$21)</f>
        <v>0</v>
      </c>
      <c r="X59" s="7">
        <f t="shared" si="17"/>
        <v>0</v>
      </c>
      <c r="Y59" s="7">
        <f t="shared" si="21"/>
        <v>0</v>
      </c>
      <c r="Z59" s="10">
        <f>IF(A59="",0,Übersicht!$F$29)</f>
        <v>0</v>
      </c>
      <c r="AA59" s="7">
        <f t="shared" si="7"/>
        <v>0</v>
      </c>
      <c r="AB59" s="7">
        <f>IF(A59="",0,IF(Übersicht!$F$19="JA",B59+G59,IF(A59&lt;=Übersicht!$F$17,B59+G59+Übersicht!$F$18/Übersicht!$F$17,B59+G59)))</f>
        <v>0</v>
      </c>
      <c r="AC59" s="12">
        <f t="shared" ca="1" si="22"/>
        <v>54424</v>
      </c>
      <c r="AD59" s="7">
        <f t="shared" si="9"/>
        <v>0</v>
      </c>
      <c r="AE59" s="7">
        <f t="shared" si="10"/>
        <v>0</v>
      </c>
      <c r="AF59" s="7">
        <f t="shared" si="11"/>
        <v>0</v>
      </c>
      <c r="AG59" s="7">
        <f t="shared" si="12"/>
        <v>0</v>
      </c>
    </row>
    <row r="60" spans="1:33" x14ac:dyDescent="0.25">
      <c r="A60" t="str">
        <f>IF(Übersicht!$F$4&gt;A59,A59+1,"")</f>
        <v/>
      </c>
      <c r="B60" s="7">
        <f>IF(A60="",0,B59*(1+Übersicht!$F$8))</f>
        <v>0</v>
      </c>
      <c r="C60" s="8">
        <f>IF(A60="",0,Übersicht!$F$6)</f>
        <v>0</v>
      </c>
      <c r="D60" s="7">
        <f t="shared" si="18"/>
        <v>0</v>
      </c>
      <c r="E60" s="8">
        <f>IF(A60="",0,Übersicht!$F$7)</f>
        <v>0</v>
      </c>
      <c r="F60" s="7">
        <f t="shared" si="13"/>
        <v>0</v>
      </c>
      <c r="G60" s="7">
        <f>IF(A60="",0,G59*(1+Übersicht!$F$12))</f>
        <v>0</v>
      </c>
      <c r="H60" s="8">
        <f>IF(A60="",0,Übersicht!$F$10)</f>
        <v>0</v>
      </c>
      <c r="I60" s="7">
        <f t="shared" si="4"/>
        <v>0</v>
      </c>
      <c r="J60" s="8">
        <f>IF(A60="",0,Übersicht!$F$11)</f>
        <v>0</v>
      </c>
      <c r="K60" s="7">
        <f t="shared" si="14"/>
        <v>0</v>
      </c>
      <c r="L60" s="7">
        <f>IF(A60="",0,L59*(1+Übersicht!$F$16))</f>
        <v>0</v>
      </c>
      <c r="M60" s="8">
        <f>IF(A60="",0,Übersicht!$F$14)</f>
        <v>0</v>
      </c>
      <c r="N60" s="7">
        <f t="shared" si="5"/>
        <v>0</v>
      </c>
      <c r="O60" s="8">
        <f>IF(A60="",0,Übersicht!$F$15)</f>
        <v>0</v>
      </c>
      <c r="P60" s="7">
        <f t="shared" si="15"/>
        <v>0</v>
      </c>
      <c r="Q60" s="7">
        <f t="shared" si="19"/>
        <v>0</v>
      </c>
      <c r="R60" s="7">
        <f t="shared" si="6"/>
        <v>0</v>
      </c>
      <c r="S60" s="7">
        <f>IF(Übersicht!$F$19="JA",IF(A60&lt;=Übersicht!$F$17,Übersicht!$F$18/Übersicht!$F$17,0),0)</f>
        <v>0</v>
      </c>
      <c r="T60" s="7">
        <f t="shared" si="20"/>
        <v>0</v>
      </c>
      <c r="U60" s="9">
        <f>IF(A60="",0,Übersicht!$F$20)</f>
        <v>0</v>
      </c>
      <c r="V60" s="7">
        <f t="shared" si="16"/>
        <v>0</v>
      </c>
      <c r="W60" s="8">
        <f>IF(A60="",0,Übersicht!$F$21)</f>
        <v>0</v>
      </c>
      <c r="X60" s="7">
        <f t="shared" si="17"/>
        <v>0</v>
      </c>
      <c r="Y60" s="7">
        <f t="shared" si="21"/>
        <v>0</v>
      </c>
      <c r="Z60" s="10">
        <f>IF(A60="",0,Übersicht!$F$29)</f>
        <v>0</v>
      </c>
      <c r="AA60" s="7">
        <f t="shared" si="7"/>
        <v>0</v>
      </c>
      <c r="AB60" s="7">
        <f>IF(A60="",0,IF(Übersicht!$F$19="JA",B60+G60,IF(A60&lt;=Übersicht!$F$17,B60+G60+Übersicht!$F$18/Übersicht!$F$17,B60+G60)))</f>
        <v>0</v>
      </c>
      <c r="AC60" s="12">
        <f t="shared" ca="1" si="22"/>
        <v>54424</v>
      </c>
      <c r="AD60" s="7">
        <f t="shared" si="9"/>
        <v>0</v>
      </c>
      <c r="AE60" s="7">
        <f t="shared" si="10"/>
        <v>0</v>
      </c>
      <c r="AF60" s="7">
        <f t="shared" si="11"/>
        <v>0</v>
      </c>
      <c r="AG60" s="7">
        <f t="shared" si="12"/>
        <v>0</v>
      </c>
    </row>
    <row r="61" spans="1:33" x14ac:dyDescent="0.25">
      <c r="A61" t="str">
        <f>IF(Übersicht!$F$4&gt;A60,A60+1,"")</f>
        <v/>
      </c>
      <c r="B61" s="7">
        <f>IF(A61="",0,B60*(1+Übersicht!$F$8))</f>
        <v>0</v>
      </c>
      <c r="C61" s="8">
        <f>IF(A61="",0,Übersicht!$F$6)</f>
        <v>0</v>
      </c>
      <c r="D61" s="7">
        <f t="shared" si="18"/>
        <v>0</v>
      </c>
      <c r="E61" s="8">
        <f>IF(A61="",0,Übersicht!$F$7)</f>
        <v>0</v>
      </c>
      <c r="F61" s="7">
        <f t="shared" si="13"/>
        <v>0</v>
      </c>
      <c r="G61" s="7">
        <f>IF(A61="",0,G60*(1+Übersicht!$F$12))</f>
        <v>0</v>
      </c>
      <c r="H61" s="8">
        <f>IF(A61="",0,Übersicht!$F$10)</f>
        <v>0</v>
      </c>
      <c r="I61" s="7">
        <f t="shared" si="4"/>
        <v>0</v>
      </c>
      <c r="J61" s="8">
        <f>IF(A61="",0,Übersicht!$F$11)</f>
        <v>0</v>
      </c>
      <c r="K61" s="7">
        <f t="shared" si="14"/>
        <v>0</v>
      </c>
      <c r="L61" s="7">
        <f>IF(A61="",0,L60*(1+Übersicht!$F$16))</f>
        <v>0</v>
      </c>
      <c r="M61" s="8">
        <f>IF(A61="",0,Übersicht!$F$14)</f>
        <v>0</v>
      </c>
      <c r="N61" s="7">
        <f t="shared" si="5"/>
        <v>0</v>
      </c>
      <c r="O61" s="8">
        <f>IF(A61="",0,Übersicht!$F$15)</f>
        <v>0</v>
      </c>
      <c r="P61" s="7">
        <f t="shared" si="15"/>
        <v>0</v>
      </c>
      <c r="Q61" s="7">
        <f t="shared" si="19"/>
        <v>0</v>
      </c>
      <c r="R61" s="7">
        <f t="shared" si="6"/>
        <v>0</v>
      </c>
      <c r="S61" s="7">
        <f>IF(Übersicht!$F$19="JA",IF(A61&lt;=Übersicht!$F$17,Übersicht!$F$18/Übersicht!$F$17,0),0)</f>
        <v>0</v>
      </c>
      <c r="T61" s="7">
        <f t="shared" si="20"/>
        <v>0</v>
      </c>
      <c r="U61" s="9">
        <f>IF(A61="",0,Übersicht!$F$20)</f>
        <v>0</v>
      </c>
      <c r="V61" s="7">
        <f t="shared" si="16"/>
        <v>0</v>
      </c>
      <c r="W61" s="8">
        <f>IF(A61="",0,Übersicht!$F$21)</f>
        <v>0</v>
      </c>
      <c r="X61" s="7">
        <f t="shared" si="17"/>
        <v>0</v>
      </c>
      <c r="Y61" s="7">
        <f t="shared" si="21"/>
        <v>0</v>
      </c>
      <c r="Z61" s="10">
        <f>IF(A61="",0,Übersicht!$F$29)</f>
        <v>0</v>
      </c>
      <c r="AA61" s="7">
        <f t="shared" si="7"/>
        <v>0</v>
      </c>
      <c r="AB61" s="7">
        <f>IF(A61="",0,IF(Übersicht!$F$19="JA",B61+G61,IF(A61&lt;=Übersicht!$F$17,B61+G61+Übersicht!$F$18/Übersicht!$F$17,B61+G61)))</f>
        <v>0</v>
      </c>
      <c r="AC61" s="12">
        <f t="shared" ca="1" si="22"/>
        <v>54424</v>
      </c>
      <c r="AD61" s="7">
        <f t="shared" si="9"/>
        <v>0</v>
      </c>
      <c r="AE61" s="7">
        <f t="shared" si="10"/>
        <v>0</v>
      </c>
      <c r="AF61" s="7">
        <f t="shared" si="11"/>
        <v>0</v>
      </c>
      <c r="AG61" s="7">
        <f t="shared" si="12"/>
        <v>0</v>
      </c>
    </row>
    <row r="62" spans="1:33" x14ac:dyDescent="0.25">
      <c r="A62" t="str">
        <f>IF(Übersicht!$F$4&gt;A61,A61+1,"")</f>
        <v/>
      </c>
      <c r="B62" s="7">
        <f>IF(A62="",0,B61*(1+Übersicht!$F$8))</f>
        <v>0</v>
      </c>
      <c r="C62" s="8">
        <f>IF(A62="",0,Übersicht!$F$6)</f>
        <v>0</v>
      </c>
      <c r="D62" s="7">
        <f t="shared" si="18"/>
        <v>0</v>
      </c>
      <c r="E62" s="8">
        <f>IF(A62="",0,Übersicht!$F$7)</f>
        <v>0</v>
      </c>
      <c r="F62" s="7">
        <f t="shared" si="13"/>
        <v>0</v>
      </c>
      <c r="G62" s="7">
        <f>IF(A62="",0,G61*(1+Übersicht!$F$12))</f>
        <v>0</v>
      </c>
      <c r="H62" s="8">
        <f>IF(A62="",0,Übersicht!$F$10)</f>
        <v>0</v>
      </c>
      <c r="I62" s="7">
        <f t="shared" si="4"/>
        <v>0</v>
      </c>
      <c r="J62" s="8">
        <f>IF(A62="",0,Übersicht!$F$11)</f>
        <v>0</v>
      </c>
      <c r="K62" s="7">
        <f t="shared" si="14"/>
        <v>0</v>
      </c>
      <c r="L62" s="7">
        <f>IF(A62="",0,L61*(1+Übersicht!$F$16))</f>
        <v>0</v>
      </c>
      <c r="M62" s="8">
        <f>IF(A62="",0,Übersicht!$F$14)</f>
        <v>0</v>
      </c>
      <c r="N62" s="7">
        <f t="shared" si="5"/>
        <v>0</v>
      </c>
      <c r="O62" s="8">
        <f>IF(A62="",0,Übersicht!$F$15)</f>
        <v>0</v>
      </c>
      <c r="P62" s="7">
        <f t="shared" si="15"/>
        <v>0</v>
      </c>
      <c r="Q62" s="7">
        <f t="shared" si="19"/>
        <v>0</v>
      </c>
      <c r="R62" s="7">
        <f t="shared" si="6"/>
        <v>0</v>
      </c>
      <c r="S62" s="7">
        <f>IF(Übersicht!$F$19="JA",IF(A62&lt;=Übersicht!$F$17,Übersicht!$F$18/Übersicht!$F$17,0),0)</f>
        <v>0</v>
      </c>
      <c r="T62" s="7">
        <f t="shared" si="20"/>
        <v>0</v>
      </c>
      <c r="U62" s="9">
        <f>IF(A62="",0,Übersicht!$F$20)</f>
        <v>0</v>
      </c>
      <c r="V62" s="7">
        <f t="shared" si="16"/>
        <v>0</v>
      </c>
      <c r="W62" s="8">
        <f>IF(A62="",0,Übersicht!$F$21)</f>
        <v>0</v>
      </c>
      <c r="X62" s="7">
        <f t="shared" si="17"/>
        <v>0</v>
      </c>
      <c r="Y62" s="7">
        <f t="shared" si="21"/>
        <v>0</v>
      </c>
      <c r="Z62" s="10">
        <f>IF(A62="",0,Übersicht!$F$29)</f>
        <v>0</v>
      </c>
      <c r="AA62" s="7">
        <f t="shared" si="7"/>
        <v>0</v>
      </c>
      <c r="AB62" s="7">
        <f>IF(A62="",0,IF(Übersicht!$F$19="JA",B62+G62,IF(A62&lt;=Übersicht!$F$17,B62+G62+Übersicht!$F$18/Übersicht!$F$17,B62+G62)))</f>
        <v>0</v>
      </c>
      <c r="AC62" s="12">
        <f t="shared" ca="1" si="22"/>
        <v>54424</v>
      </c>
      <c r="AD62" s="7">
        <f t="shared" si="9"/>
        <v>0</v>
      </c>
      <c r="AE62" s="7">
        <f t="shared" si="10"/>
        <v>0</v>
      </c>
      <c r="AF62" s="7">
        <f t="shared" si="11"/>
        <v>0</v>
      </c>
      <c r="AG62" s="7">
        <f t="shared" si="12"/>
        <v>0</v>
      </c>
    </row>
    <row r="63" spans="1:33" x14ac:dyDescent="0.25">
      <c r="A63" t="str">
        <f>IF(Übersicht!$F$4&gt;A62,A62+1,"")</f>
        <v/>
      </c>
      <c r="B63" s="7">
        <f>IF(A63="",0,B62*(1+Übersicht!$F$8))</f>
        <v>0</v>
      </c>
      <c r="C63" s="8">
        <f>IF(A63="",0,Übersicht!$F$6)</f>
        <v>0</v>
      </c>
      <c r="D63" s="7">
        <f t="shared" si="18"/>
        <v>0</v>
      </c>
      <c r="E63" s="8">
        <f>IF(A63="",0,Übersicht!$F$7)</f>
        <v>0</v>
      </c>
      <c r="F63" s="7">
        <f t="shared" si="13"/>
        <v>0</v>
      </c>
      <c r="G63" s="7">
        <f>IF(A63="",0,G62*(1+Übersicht!$F$12))</f>
        <v>0</v>
      </c>
      <c r="H63" s="8">
        <f>IF(A63="",0,Übersicht!$F$10)</f>
        <v>0</v>
      </c>
      <c r="I63" s="7">
        <f t="shared" si="4"/>
        <v>0</v>
      </c>
      <c r="J63" s="8">
        <f>IF(A63="",0,Übersicht!$F$11)</f>
        <v>0</v>
      </c>
      <c r="K63" s="7">
        <f t="shared" si="14"/>
        <v>0</v>
      </c>
      <c r="L63" s="7">
        <f>IF(A63="",0,L62*(1+Übersicht!$F$16))</f>
        <v>0</v>
      </c>
      <c r="M63" s="8">
        <f>IF(A63="",0,Übersicht!$F$14)</f>
        <v>0</v>
      </c>
      <c r="N63" s="7">
        <f t="shared" si="5"/>
        <v>0</v>
      </c>
      <c r="O63" s="8">
        <f>IF(A63="",0,Übersicht!$F$15)</f>
        <v>0</v>
      </c>
      <c r="P63" s="7">
        <f t="shared" si="15"/>
        <v>0</v>
      </c>
      <c r="Q63" s="7">
        <f t="shared" si="19"/>
        <v>0</v>
      </c>
      <c r="R63" s="7">
        <f t="shared" si="6"/>
        <v>0</v>
      </c>
      <c r="S63" s="7">
        <f>IF(Übersicht!$F$19="JA",IF(A63&lt;=Übersicht!$F$17,Übersicht!$F$18/Übersicht!$F$17,0),0)</f>
        <v>0</v>
      </c>
      <c r="T63" s="7">
        <f t="shared" si="20"/>
        <v>0</v>
      </c>
      <c r="U63" s="9">
        <f>IF(A63="",0,Übersicht!$F$20)</f>
        <v>0</v>
      </c>
      <c r="V63" s="7">
        <f t="shared" si="16"/>
        <v>0</v>
      </c>
      <c r="W63" s="8">
        <f>IF(A63="",0,Übersicht!$F$21)</f>
        <v>0</v>
      </c>
      <c r="X63" s="7">
        <f t="shared" si="17"/>
        <v>0</v>
      </c>
      <c r="Y63" s="7">
        <f t="shared" si="21"/>
        <v>0</v>
      </c>
      <c r="Z63" s="10">
        <f>IF(A63="",0,Übersicht!$F$29)</f>
        <v>0</v>
      </c>
      <c r="AA63" s="7">
        <f t="shared" si="7"/>
        <v>0</v>
      </c>
      <c r="AB63" s="7">
        <f>IF(A63="",0,IF(Übersicht!$F$19="JA",B63+G63,IF(A63&lt;=Übersicht!$F$17,B63+G63+Übersicht!$F$18/Übersicht!$F$17,B63+G63)))</f>
        <v>0</v>
      </c>
      <c r="AC63" s="12">
        <f t="shared" ca="1" si="22"/>
        <v>54424</v>
      </c>
      <c r="AD63" s="7">
        <f t="shared" si="9"/>
        <v>0</v>
      </c>
      <c r="AE63" s="7">
        <f t="shared" si="10"/>
        <v>0</v>
      </c>
      <c r="AF63" s="7">
        <f t="shared" si="11"/>
        <v>0</v>
      </c>
      <c r="AG63" s="7">
        <f t="shared" si="12"/>
        <v>0</v>
      </c>
    </row>
    <row r="64" spans="1:33" x14ac:dyDescent="0.25">
      <c r="A64" t="str">
        <f>IF(Übersicht!$F$4&gt;A63,A63+1,"")</f>
        <v/>
      </c>
      <c r="B64" s="7">
        <f>IF(A64="",0,B63*(1+Übersicht!$F$8))</f>
        <v>0</v>
      </c>
      <c r="C64" s="8">
        <f>IF(A64="",0,Übersicht!$F$6)</f>
        <v>0</v>
      </c>
      <c r="D64" s="7">
        <f t="shared" si="18"/>
        <v>0</v>
      </c>
      <c r="E64" s="8">
        <f>IF(A64="",0,Übersicht!$F$7)</f>
        <v>0</v>
      </c>
      <c r="F64" s="7">
        <f t="shared" si="13"/>
        <v>0</v>
      </c>
      <c r="G64" s="7">
        <f>IF(A64="",0,G63*(1+Übersicht!$F$12))</f>
        <v>0</v>
      </c>
      <c r="H64" s="8">
        <f>IF(A64="",0,Übersicht!$F$10)</f>
        <v>0</v>
      </c>
      <c r="I64" s="7">
        <f t="shared" si="4"/>
        <v>0</v>
      </c>
      <c r="J64" s="8">
        <f>IF(A64="",0,Übersicht!$F$11)</f>
        <v>0</v>
      </c>
      <c r="K64" s="7">
        <f t="shared" si="14"/>
        <v>0</v>
      </c>
      <c r="L64" s="7">
        <f>IF(A64="",0,L63*(1+Übersicht!$F$16))</f>
        <v>0</v>
      </c>
      <c r="M64" s="8">
        <f>IF(A64="",0,Übersicht!$F$14)</f>
        <v>0</v>
      </c>
      <c r="N64" s="7">
        <f t="shared" si="5"/>
        <v>0</v>
      </c>
      <c r="O64" s="8">
        <f>IF(A64="",0,Übersicht!$F$15)</f>
        <v>0</v>
      </c>
      <c r="P64" s="7">
        <f t="shared" si="15"/>
        <v>0</v>
      </c>
      <c r="Q64" s="7">
        <f t="shared" si="19"/>
        <v>0</v>
      </c>
      <c r="R64" s="7">
        <f t="shared" si="6"/>
        <v>0</v>
      </c>
      <c r="S64" s="7">
        <f>IF(Übersicht!$F$19="JA",IF(A64&lt;=Übersicht!$F$17,Übersicht!$F$18/Übersicht!$F$17,0),0)</f>
        <v>0</v>
      </c>
      <c r="T64" s="7">
        <f t="shared" si="20"/>
        <v>0</v>
      </c>
      <c r="U64" s="9">
        <f>IF(A64="",0,Übersicht!$F$20)</f>
        <v>0</v>
      </c>
      <c r="V64" s="7">
        <f t="shared" si="16"/>
        <v>0</v>
      </c>
      <c r="W64" s="8">
        <f>IF(A64="",0,Übersicht!$F$21)</f>
        <v>0</v>
      </c>
      <c r="X64" s="7">
        <f t="shared" si="17"/>
        <v>0</v>
      </c>
      <c r="Y64" s="7">
        <f t="shared" si="21"/>
        <v>0</v>
      </c>
      <c r="Z64" s="10">
        <f>IF(A64="",0,Übersicht!$F$29)</f>
        <v>0</v>
      </c>
      <c r="AA64" s="7">
        <f t="shared" si="7"/>
        <v>0</v>
      </c>
      <c r="AB64" s="7">
        <f>IF(A64="",0,IF(Übersicht!$F$19="JA",B64+G64,IF(A64&lt;=Übersicht!$F$17,B64+G64+Übersicht!$F$18/Übersicht!$F$17,B64+G64)))</f>
        <v>0</v>
      </c>
      <c r="AC64" s="12">
        <f t="shared" ca="1" si="22"/>
        <v>54424</v>
      </c>
      <c r="AD64" s="7">
        <f t="shared" si="9"/>
        <v>0</v>
      </c>
      <c r="AE64" s="7">
        <f t="shared" si="10"/>
        <v>0</v>
      </c>
      <c r="AF64" s="7">
        <f t="shared" si="11"/>
        <v>0</v>
      </c>
      <c r="AG64" s="7">
        <f t="shared" si="12"/>
        <v>0</v>
      </c>
    </row>
    <row r="65" spans="1:33" x14ac:dyDescent="0.25">
      <c r="A65" t="str">
        <f>IF(Übersicht!$F$4&gt;A64,A64+1,"")</f>
        <v/>
      </c>
      <c r="B65" s="7">
        <f>IF(A65="",0,B64*(1+Übersicht!$F$8))</f>
        <v>0</v>
      </c>
      <c r="C65" s="8">
        <f>IF(A65="",0,Übersicht!$F$6)</f>
        <v>0</v>
      </c>
      <c r="D65" s="7">
        <f t="shared" si="18"/>
        <v>0</v>
      </c>
      <c r="E65" s="8">
        <f>IF(A65="",0,Übersicht!$F$7)</f>
        <v>0</v>
      </c>
      <c r="F65" s="7">
        <f t="shared" si="13"/>
        <v>0</v>
      </c>
      <c r="G65" s="7">
        <f>IF(A65="",0,G64*(1+Übersicht!$F$12))</f>
        <v>0</v>
      </c>
      <c r="H65" s="8">
        <f>IF(A65="",0,Übersicht!$F$10)</f>
        <v>0</v>
      </c>
      <c r="I65" s="7">
        <f t="shared" si="4"/>
        <v>0</v>
      </c>
      <c r="J65" s="8">
        <f>IF(A65="",0,Übersicht!$F$11)</f>
        <v>0</v>
      </c>
      <c r="K65" s="7">
        <f t="shared" si="14"/>
        <v>0</v>
      </c>
      <c r="L65" s="7">
        <f>IF(A65="",0,L64*(1+Übersicht!$F$16))</f>
        <v>0</v>
      </c>
      <c r="M65" s="8">
        <f>IF(A65="",0,Übersicht!$F$14)</f>
        <v>0</v>
      </c>
      <c r="N65" s="7">
        <f t="shared" si="5"/>
        <v>0</v>
      </c>
      <c r="O65" s="8">
        <f>IF(A65="",0,Übersicht!$F$15)</f>
        <v>0</v>
      </c>
      <c r="P65" s="7">
        <f t="shared" si="15"/>
        <v>0</v>
      </c>
      <c r="Q65" s="7">
        <f t="shared" si="19"/>
        <v>0</v>
      </c>
      <c r="R65" s="7">
        <f t="shared" si="6"/>
        <v>0</v>
      </c>
      <c r="S65" s="7">
        <f>IF(Übersicht!$F$19="JA",IF(A65&lt;=Übersicht!$F$17,Übersicht!$F$18/Übersicht!$F$17,0),0)</f>
        <v>0</v>
      </c>
      <c r="T65" s="7">
        <f t="shared" si="20"/>
        <v>0</v>
      </c>
      <c r="U65" s="9">
        <f>IF(A65="",0,Übersicht!$F$20)</f>
        <v>0</v>
      </c>
      <c r="V65" s="7">
        <f t="shared" si="16"/>
        <v>0</v>
      </c>
      <c r="W65" s="8">
        <f>IF(A65="",0,Übersicht!$F$21)</f>
        <v>0</v>
      </c>
      <c r="X65" s="7">
        <f t="shared" si="17"/>
        <v>0</v>
      </c>
      <c r="Y65" s="7">
        <f t="shared" si="21"/>
        <v>0</v>
      </c>
      <c r="Z65" s="10">
        <f>IF(A65="",0,Übersicht!$F$29)</f>
        <v>0</v>
      </c>
      <c r="AA65" s="7">
        <f t="shared" si="7"/>
        <v>0</v>
      </c>
      <c r="AB65" s="7">
        <f>IF(A65="",0,IF(Übersicht!$F$19="JA",B65+G65,IF(A65&lt;=Übersicht!$F$17,B65+G65+Übersicht!$F$18/Übersicht!$F$17,B65+G65)))</f>
        <v>0</v>
      </c>
      <c r="AC65" s="12">
        <f t="shared" ca="1" si="22"/>
        <v>54424</v>
      </c>
      <c r="AD65" s="7">
        <f t="shared" si="9"/>
        <v>0</v>
      </c>
      <c r="AE65" s="7">
        <f t="shared" si="10"/>
        <v>0</v>
      </c>
      <c r="AF65" s="7">
        <f t="shared" si="11"/>
        <v>0</v>
      </c>
      <c r="AG65" s="7">
        <f t="shared" si="12"/>
        <v>0</v>
      </c>
    </row>
    <row r="66" spans="1:33" x14ac:dyDescent="0.25">
      <c r="A66" t="str">
        <f>IF(Übersicht!$F$4&gt;A65,A65+1,"")</f>
        <v/>
      </c>
      <c r="B66" s="7">
        <f>IF(A66="",0,B65*(1+Übersicht!$F$8))</f>
        <v>0</v>
      </c>
      <c r="C66" s="8">
        <f>IF(A66="",0,Übersicht!$F$6)</f>
        <v>0</v>
      </c>
      <c r="D66" s="7">
        <f t="shared" si="18"/>
        <v>0</v>
      </c>
      <c r="E66" s="8">
        <f>IF(A66="",0,Übersicht!$F$7)</f>
        <v>0</v>
      </c>
      <c r="F66" s="7">
        <f t="shared" si="13"/>
        <v>0</v>
      </c>
      <c r="G66" s="7">
        <f>IF(A66="",0,G65*(1+Übersicht!$F$12))</f>
        <v>0</v>
      </c>
      <c r="H66" s="8">
        <f>IF(A66="",0,Übersicht!$F$10)</f>
        <v>0</v>
      </c>
      <c r="I66" s="7">
        <f t="shared" si="4"/>
        <v>0</v>
      </c>
      <c r="J66" s="8">
        <f>IF(A66="",0,Übersicht!$F$11)</f>
        <v>0</v>
      </c>
      <c r="K66" s="7">
        <f t="shared" si="14"/>
        <v>0</v>
      </c>
      <c r="L66" s="7">
        <f>IF(A66="",0,L65*(1+Übersicht!$F$16))</f>
        <v>0</v>
      </c>
      <c r="M66" s="8">
        <f>IF(A66="",0,Übersicht!$F$14)</f>
        <v>0</v>
      </c>
      <c r="N66" s="7">
        <f t="shared" si="5"/>
        <v>0</v>
      </c>
      <c r="O66" s="8">
        <f>IF(A66="",0,Übersicht!$F$15)</f>
        <v>0</v>
      </c>
      <c r="P66" s="7">
        <f t="shared" si="15"/>
        <v>0</v>
      </c>
      <c r="Q66" s="7">
        <f t="shared" si="19"/>
        <v>0</v>
      </c>
      <c r="R66" s="7">
        <f t="shared" si="6"/>
        <v>0</v>
      </c>
      <c r="S66" s="7">
        <f>IF(Übersicht!$F$19="JA",IF(A66&lt;=Übersicht!$F$17,Übersicht!$F$18/Übersicht!$F$17,0),0)</f>
        <v>0</v>
      </c>
      <c r="T66" s="7">
        <f t="shared" si="20"/>
        <v>0</v>
      </c>
      <c r="U66" s="9">
        <f>IF(A66="",0,Übersicht!$F$20)</f>
        <v>0</v>
      </c>
      <c r="V66" s="7">
        <f t="shared" si="16"/>
        <v>0</v>
      </c>
      <c r="W66" s="8">
        <f>IF(A66="",0,Übersicht!$F$21)</f>
        <v>0</v>
      </c>
      <c r="X66" s="7">
        <f t="shared" si="17"/>
        <v>0</v>
      </c>
      <c r="Y66" s="7">
        <f t="shared" si="21"/>
        <v>0</v>
      </c>
      <c r="Z66" s="10">
        <f>IF(A66="",0,Übersicht!$F$29)</f>
        <v>0</v>
      </c>
      <c r="AA66" s="7">
        <f t="shared" si="7"/>
        <v>0</v>
      </c>
      <c r="AB66" s="7">
        <f>IF(A66="",0,IF(Übersicht!$F$19="JA",B66+G66,IF(A66&lt;=Übersicht!$F$17,B66+G66+Übersicht!$F$18/Übersicht!$F$17,B66+G66)))</f>
        <v>0</v>
      </c>
      <c r="AC66" s="12">
        <f t="shared" ca="1" si="22"/>
        <v>54424</v>
      </c>
      <c r="AD66" s="7">
        <f t="shared" si="9"/>
        <v>0</v>
      </c>
      <c r="AE66" s="7">
        <f t="shared" si="10"/>
        <v>0</v>
      </c>
      <c r="AF66" s="7">
        <f t="shared" si="11"/>
        <v>0</v>
      </c>
      <c r="AG66" s="7">
        <f t="shared" si="12"/>
        <v>0</v>
      </c>
    </row>
    <row r="67" spans="1:33" x14ac:dyDescent="0.25">
      <c r="A67" t="str">
        <f>IF(Übersicht!$F$4&gt;A66,A66+1,"")</f>
        <v/>
      </c>
      <c r="B67" s="7">
        <f>IF(A67="",0,B66*(1+Übersicht!$F$8))</f>
        <v>0</v>
      </c>
      <c r="C67" s="8">
        <f>IF(A67="",0,Übersicht!$F$6)</f>
        <v>0</v>
      </c>
      <c r="D67" s="7">
        <f t="shared" si="18"/>
        <v>0</v>
      </c>
      <c r="E67" s="8">
        <f>IF(A67="",0,Übersicht!$F$7)</f>
        <v>0</v>
      </c>
      <c r="F67" s="7">
        <f t="shared" si="13"/>
        <v>0</v>
      </c>
      <c r="G67" s="7">
        <f>IF(A67="",0,G66*(1+Übersicht!$F$12))</f>
        <v>0</v>
      </c>
      <c r="H67" s="8">
        <f>IF(A67="",0,Übersicht!$F$10)</f>
        <v>0</v>
      </c>
      <c r="I67" s="7">
        <f t="shared" si="4"/>
        <v>0</v>
      </c>
      <c r="J67" s="8">
        <f>IF(A67="",0,Übersicht!$F$11)</f>
        <v>0</v>
      </c>
      <c r="K67" s="7">
        <f t="shared" si="14"/>
        <v>0</v>
      </c>
      <c r="L67" s="7">
        <f>IF(A67="",0,L66*(1+Übersicht!$F$16))</f>
        <v>0</v>
      </c>
      <c r="M67" s="8">
        <f>IF(A67="",0,Übersicht!$F$14)</f>
        <v>0</v>
      </c>
      <c r="N67" s="7">
        <f t="shared" si="5"/>
        <v>0</v>
      </c>
      <c r="O67" s="8">
        <f>IF(A67="",0,Übersicht!$F$15)</f>
        <v>0</v>
      </c>
      <c r="P67" s="7">
        <f t="shared" si="15"/>
        <v>0</v>
      </c>
      <c r="Q67" s="7">
        <f t="shared" si="19"/>
        <v>0</v>
      </c>
      <c r="R67" s="7">
        <f t="shared" si="6"/>
        <v>0</v>
      </c>
      <c r="S67" s="7">
        <f>IF(Übersicht!$F$19="JA",IF(A67&lt;=Übersicht!$F$17,Übersicht!$F$18/Übersicht!$F$17,0),0)</f>
        <v>0</v>
      </c>
      <c r="T67" s="7">
        <f t="shared" si="20"/>
        <v>0</v>
      </c>
      <c r="U67" s="9">
        <f>IF(A67="",0,Übersicht!$F$20)</f>
        <v>0</v>
      </c>
      <c r="V67" s="7">
        <f t="shared" si="16"/>
        <v>0</v>
      </c>
      <c r="W67" s="8">
        <f>IF(A67="",0,Übersicht!$F$21)</f>
        <v>0</v>
      </c>
      <c r="X67" s="7">
        <f t="shared" si="17"/>
        <v>0</v>
      </c>
      <c r="Y67" s="7">
        <f t="shared" si="21"/>
        <v>0</v>
      </c>
      <c r="Z67" s="10">
        <f>IF(A67="",0,Übersicht!$F$29)</f>
        <v>0</v>
      </c>
      <c r="AA67" s="7">
        <f t="shared" si="7"/>
        <v>0</v>
      </c>
      <c r="AB67" s="7">
        <f>IF(A67="",0,IF(Übersicht!$F$19="JA",B67+G67,IF(A67&lt;=Übersicht!$F$17,B67+G67+Übersicht!$F$18/Übersicht!$F$17,B67+G67)))</f>
        <v>0</v>
      </c>
      <c r="AC67" s="12">
        <f t="shared" ca="1" si="22"/>
        <v>54424</v>
      </c>
      <c r="AD67" s="7">
        <f t="shared" si="9"/>
        <v>0</v>
      </c>
      <c r="AE67" s="7">
        <f t="shared" si="10"/>
        <v>0</v>
      </c>
      <c r="AF67" s="7">
        <f t="shared" si="11"/>
        <v>0</v>
      </c>
      <c r="AG67" s="7">
        <f t="shared" si="12"/>
        <v>0</v>
      </c>
    </row>
    <row r="68" spans="1:33" x14ac:dyDescent="0.25">
      <c r="A68" t="str">
        <f>IF(Übersicht!$F$4&gt;A67,A67+1,"")</f>
        <v/>
      </c>
      <c r="B68" s="7">
        <f>IF(A68="",0,B67*(1+Übersicht!$F$8))</f>
        <v>0</v>
      </c>
      <c r="C68" s="8">
        <f>IF(A68="",0,Übersicht!$F$6)</f>
        <v>0</v>
      </c>
      <c r="D68" s="7">
        <f t="shared" ref="D68:D99" si="23">B68*C68</f>
        <v>0</v>
      </c>
      <c r="E68" s="8">
        <f>IF(A68="",0,Übersicht!$F$7)</f>
        <v>0</v>
      </c>
      <c r="F68" s="7">
        <f t="shared" si="13"/>
        <v>0</v>
      </c>
      <c r="G68" s="7">
        <f>IF(A68="",0,G67*(1+Übersicht!$F$12))</f>
        <v>0</v>
      </c>
      <c r="H68" s="8">
        <f>IF(A68="",0,Übersicht!$F$10)</f>
        <v>0</v>
      </c>
      <c r="I68" s="7">
        <f t="shared" si="4"/>
        <v>0</v>
      </c>
      <c r="J68" s="8">
        <f>IF(A68="",0,Übersicht!$F$11)</f>
        <v>0</v>
      </c>
      <c r="K68" s="7">
        <f t="shared" si="14"/>
        <v>0</v>
      </c>
      <c r="L68" s="7">
        <f>IF(A68="",0,L67*(1+Übersicht!$F$16))</f>
        <v>0</v>
      </c>
      <c r="M68" s="8">
        <f>IF(A68="",0,Übersicht!$F$14)</f>
        <v>0</v>
      </c>
      <c r="N68" s="7">
        <f t="shared" si="5"/>
        <v>0</v>
      </c>
      <c r="O68" s="8">
        <f>IF(A68="",0,Übersicht!$F$15)</f>
        <v>0</v>
      </c>
      <c r="P68" s="7">
        <f t="shared" si="15"/>
        <v>0</v>
      </c>
      <c r="Q68" s="7">
        <f t="shared" ref="Q68:Q75" si="24">B68+G68+L68</f>
        <v>0</v>
      </c>
      <c r="R68" s="7">
        <f t="shared" si="6"/>
        <v>0</v>
      </c>
      <c r="S68" s="7">
        <f>IF(Übersicht!$F$19="JA",IF(A68&lt;=Übersicht!$F$17,Übersicht!$F$18/Übersicht!$F$17,0),0)</f>
        <v>0</v>
      </c>
      <c r="T68" s="7">
        <f t="shared" ref="T68:T75" si="25">Q68-R68-S68</f>
        <v>0</v>
      </c>
      <c r="U68" s="9">
        <f>IF(A68="",0,Übersicht!$F$20)</f>
        <v>0</v>
      </c>
      <c r="V68" s="7">
        <f t="shared" si="16"/>
        <v>0</v>
      </c>
      <c r="W68" s="8">
        <f>IF(A68="",0,Übersicht!$F$21)</f>
        <v>0</v>
      </c>
      <c r="X68" s="7">
        <f t="shared" si="17"/>
        <v>0</v>
      </c>
      <c r="Y68" s="7">
        <f t="shared" ref="Y68:Y75" si="26">B68+G68</f>
        <v>0</v>
      </c>
      <c r="Z68" s="10">
        <f>IF(A68="",0,Übersicht!$F$29)</f>
        <v>0</v>
      </c>
      <c r="AA68" s="7">
        <f t="shared" si="7"/>
        <v>0</v>
      </c>
      <c r="AB68" s="7">
        <f>IF(A68="",0,IF(Übersicht!$F$19="JA",B68+G68,IF(A68&lt;=Übersicht!$F$17,B68+G68+Übersicht!$F$18/Übersicht!$F$17,B68+G68)))</f>
        <v>0</v>
      </c>
      <c r="AC68" s="12">
        <f t="shared" ca="1" si="22"/>
        <v>54424</v>
      </c>
      <c r="AD68" s="7">
        <f t="shared" si="9"/>
        <v>0</v>
      </c>
      <c r="AE68" s="7">
        <f t="shared" si="10"/>
        <v>0</v>
      </c>
      <c r="AF68" s="7">
        <f t="shared" si="11"/>
        <v>0</v>
      </c>
      <c r="AG68" s="7">
        <f t="shared" si="12"/>
        <v>0</v>
      </c>
    </row>
    <row r="69" spans="1:33" x14ac:dyDescent="0.25">
      <c r="A69" t="str">
        <f>IF(Übersicht!$F$4&gt;A68,A68+1,"")</f>
        <v/>
      </c>
      <c r="B69" s="7">
        <f>IF(A69="",0,B68*(1+Übersicht!$F$8))</f>
        <v>0</v>
      </c>
      <c r="C69" s="8">
        <f>IF(A69="",0,Übersicht!$F$6)</f>
        <v>0</v>
      </c>
      <c r="D69" s="7">
        <f t="shared" si="23"/>
        <v>0</v>
      </c>
      <c r="E69" s="8">
        <f>IF(A69="",0,Übersicht!$F$7)</f>
        <v>0</v>
      </c>
      <c r="F69" s="7">
        <f t="shared" si="13"/>
        <v>0</v>
      </c>
      <c r="G69" s="7">
        <f>IF(A69="",0,G68*(1+Übersicht!$F$12))</f>
        <v>0</v>
      </c>
      <c r="H69" s="8">
        <f>IF(A69="",0,Übersicht!$F$10)</f>
        <v>0</v>
      </c>
      <c r="I69" s="7">
        <f t="shared" ref="I69:I75" si="27">G69*H69</f>
        <v>0</v>
      </c>
      <c r="J69" s="8">
        <f>IF(A69="",0,Übersicht!$F$11)</f>
        <v>0</v>
      </c>
      <c r="K69" s="7">
        <f t="shared" si="14"/>
        <v>0</v>
      </c>
      <c r="L69" s="7">
        <f>IF(A69="",0,L68*(1+Übersicht!$F$16))</f>
        <v>0</v>
      </c>
      <c r="M69" s="8">
        <f>IF(A69="",0,Übersicht!$F$14)</f>
        <v>0</v>
      </c>
      <c r="N69" s="7">
        <f t="shared" ref="N69:N75" si="28">L69*M69</f>
        <v>0</v>
      </c>
      <c r="O69" s="8">
        <f>IF(A69="",0,Übersicht!$F$15)</f>
        <v>0</v>
      </c>
      <c r="P69" s="7">
        <f t="shared" si="15"/>
        <v>0</v>
      </c>
      <c r="Q69" s="7">
        <f t="shared" si="24"/>
        <v>0</v>
      </c>
      <c r="R69" s="7">
        <f t="shared" ref="R69:R75" si="29">D69+F69+I69+K69+N69+P69</f>
        <v>0</v>
      </c>
      <c r="S69" s="7">
        <f>IF(Übersicht!$F$19="JA",IF(A69&lt;=Übersicht!$F$17,Übersicht!$F$18/Übersicht!$F$17,0),0)</f>
        <v>0</v>
      </c>
      <c r="T69" s="7">
        <f t="shared" si="25"/>
        <v>0</v>
      </c>
      <c r="U69" s="9">
        <f>IF(A69="",0,Übersicht!$F$20)</f>
        <v>0</v>
      </c>
      <c r="V69" s="7">
        <f t="shared" si="16"/>
        <v>0</v>
      </c>
      <c r="W69" s="8">
        <f>IF(A69="",0,Übersicht!$F$21)</f>
        <v>0</v>
      </c>
      <c r="X69" s="7">
        <f t="shared" si="17"/>
        <v>0</v>
      </c>
      <c r="Y69" s="7">
        <f t="shared" si="26"/>
        <v>0</v>
      </c>
      <c r="Z69" s="10">
        <f>IF(A69="",0,Übersicht!$F$29)</f>
        <v>0</v>
      </c>
      <c r="AA69" s="7">
        <f t="shared" ref="AA69:AA75" si="30">Y69*Z69</f>
        <v>0</v>
      </c>
      <c r="AB69" s="7">
        <f>IF(A69="",0,IF(Übersicht!$F$19="JA",B69+G69,IF(A69&lt;=Übersicht!$F$17,B69+G69+Übersicht!$F$18/Übersicht!$F$17,B69+G69)))</f>
        <v>0</v>
      </c>
      <c r="AC69" s="12">
        <f t="shared" ref="AC69:AC75" ca="1" si="31">IF(A69="",AC68,DATE(YEAR(TODAY())-1+A69,1,1))</f>
        <v>54424</v>
      </c>
      <c r="AD69" s="7">
        <f t="shared" ref="AD69:AD75" si="32">AB69</f>
        <v>0</v>
      </c>
      <c r="AE69" s="7">
        <f t="shared" ref="AE69:AE75" si="33">AB69-AA69</f>
        <v>0</v>
      </c>
      <c r="AF69" s="7">
        <f t="shared" ref="AF69:AF75" si="34">AB69</f>
        <v>0</v>
      </c>
      <c r="AG69" s="7">
        <f t="shared" ref="AG69:AG75" si="35">AB69-AA69</f>
        <v>0</v>
      </c>
    </row>
    <row r="70" spans="1:33" x14ac:dyDescent="0.25">
      <c r="A70" t="str">
        <f>IF(Übersicht!$F$4&gt;A69,A69+1,"")</f>
        <v/>
      </c>
      <c r="B70" s="7">
        <f>IF(A70="",0,B69*(1+Übersicht!$F$8))</f>
        <v>0</v>
      </c>
      <c r="C70" s="8">
        <f>IF(A70="",0,Übersicht!$F$6)</f>
        <v>0</v>
      </c>
      <c r="D70" s="7">
        <f t="shared" si="23"/>
        <v>0</v>
      </c>
      <c r="E70" s="8">
        <f>IF(A70="",0,Übersicht!$F$7)</f>
        <v>0</v>
      </c>
      <c r="F70" s="7">
        <f t="shared" ref="F70:F75" si="36">IF(A70="",0,B70*E70+F69)</f>
        <v>0</v>
      </c>
      <c r="G70" s="7">
        <f>IF(A70="",0,G69*(1+Übersicht!$F$12))</f>
        <v>0</v>
      </c>
      <c r="H70" s="8">
        <f>IF(A70="",0,Übersicht!$F$10)</f>
        <v>0</v>
      </c>
      <c r="I70" s="7">
        <f t="shared" si="27"/>
        <v>0</v>
      </c>
      <c r="J70" s="8">
        <f>IF(A70="",0,Übersicht!$F$11)</f>
        <v>0</v>
      </c>
      <c r="K70" s="7">
        <f t="shared" ref="K70:K75" si="37">IF(A70="",0,G70*J70+K69)</f>
        <v>0</v>
      </c>
      <c r="L70" s="7">
        <f>IF(A70="",0,L69*(1+Übersicht!$F$16))</f>
        <v>0</v>
      </c>
      <c r="M70" s="8">
        <f>IF(A70="",0,Übersicht!$F$14)</f>
        <v>0</v>
      </c>
      <c r="N70" s="7">
        <f t="shared" si="28"/>
        <v>0</v>
      </c>
      <c r="O70" s="8">
        <f>IF(A70="",0,Übersicht!$F$15)</f>
        <v>0</v>
      </c>
      <c r="P70" s="7">
        <f t="shared" ref="P70:P75" si="38">IF(A70="",0,L70*O70+P69)</f>
        <v>0</v>
      </c>
      <c r="Q70" s="7">
        <f t="shared" si="24"/>
        <v>0</v>
      </c>
      <c r="R70" s="7">
        <f t="shared" si="29"/>
        <v>0</v>
      </c>
      <c r="S70" s="7">
        <f>IF(Übersicht!$F$19="JA",IF(A70&lt;=Übersicht!$F$17,Übersicht!$F$18/Übersicht!$F$17,0),0)</f>
        <v>0</v>
      </c>
      <c r="T70" s="7">
        <f t="shared" si="25"/>
        <v>0</v>
      </c>
      <c r="U70" s="9">
        <f>IF(A70="",0,Übersicht!$F$20)</f>
        <v>0</v>
      </c>
      <c r="V70" s="7">
        <f t="shared" ref="V70:V75" si="39">IF(A70="",0,(T70+V69)*(1+U70))</f>
        <v>0</v>
      </c>
      <c r="W70" s="8">
        <f>IF(A70="",0,Übersicht!$F$21)</f>
        <v>0</v>
      </c>
      <c r="X70" s="7">
        <f t="shared" ref="X70:X75" si="40">IF(A70="",0,(T70+X69)*(1+W70))</f>
        <v>0</v>
      </c>
      <c r="Y70" s="7">
        <f t="shared" si="26"/>
        <v>0</v>
      </c>
      <c r="Z70" s="10">
        <f>IF(A70="",0,Übersicht!$F$29)</f>
        <v>0</v>
      </c>
      <c r="AA70" s="7">
        <f t="shared" si="30"/>
        <v>0</v>
      </c>
      <c r="AB70" s="7">
        <f>IF(A70="",0,IF(Übersicht!$F$19="JA",B70+G70,IF(A70&lt;=Übersicht!$F$17,B70+G70+Übersicht!$F$18/Übersicht!$F$17,B70+G70)))</f>
        <v>0</v>
      </c>
      <c r="AC70" s="12">
        <f t="shared" ca="1" si="31"/>
        <v>54424</v>
      </c>
      <c r="AD70" s="7">
        <f t="shared" si="32"/>
        <v>0</v>
      </c>
      <c r="AE70" s="7">
        <f t="shared" si="33"/>
        <v>0</v>
      </c>
      <c r="AF70" s="7">
        <f t="shared" si="34"/>
        <v>0</v>
      </c>
      <c r="AG70" s="7">
        <f t="shared" si="35"/>
        <v>0</v>
      </c>
    </row>
    <row r="71" spans="1:33" x14ac:dyDescent="0.25">
      <c r="A71" t="str">
        <f>IF(Übersicht!$F$4&gt;A70,A70+1,"")</f>
        <v/>
      </c>
      <c r="B71" s="7">
        <f>IF(A71="",0,B70*(1+Übersicht!$F$8))</f>
        <v>0</v>
      </c>
      <c r="C71" s="8">
        <f>IF(A71="",0,Übersicht!$F$6)</f>
        <v>0</v>
      </c>
      <c r="D71" s="7">
        <f t="shared" si="23"/>
        <v>0</v>
      </c>
      <c r="E71" s="8">
        <f>IF(A71="",0,Übersicht!$F$7)</f>
        <v>0</v>
      </c>
      <c r="F71" s="7">
        <f t="shared" si="36"/>
        <v>0</v>
      </c>
      <c r="G71" s="7">
        <f>IF(A71="",0,G70*(1+Übersicht!$F$12))</f>
        <v>0</v>
      </c>
      <c r="H71" s="8">
        <f>IF(A71="",0,Übersicht!$F$10)</f>
        <v>0</v>
      </c>
      <c r="I71" s="7">
        <f t="shared" si="27"/>
        <v>0</v>
      </c>
      <c r="J71" s="8">
        <f>IF(A71="",0,Übersicht!$F$11)</f>
        <v>0</v>
      </c>
      <c r="K71" s="7">
        <f t="shared" si="37"/>
        <v>0</v>
      </c>
      <c r="L71" s="7">
        <f>IF(A71="",0,L70*(1+Übersicht!$F$16))</f>
        <v>0</v>
      </c>
      <c r="M71" s="8">
        <f>IF(A71="",0,Übersicht!$F$14)</f>
        <v>0</v>
      </c>
      <c r="N71" s="7">
        <f t="shared" si="28"/>
        <v>0</v>
      </c>
      <c r="O71" s="8">
        <f>IF(A71="",0,Übersicht!$F$15)</f>
        <v>0</v>
      </c>
      <c r="P71" s="7">
        <f t="shared" si="38"/>
        <v>0</v>
      </c>
      <c r="Q71" s="7">
        <f t="shared" si="24"/>
        <v>0</v>
      </c>
      <c r="R71" s="7">
        <f t="shared" si="29"/>
        <v>0</v>
      </c>
      <c r="S71" s="7">
        <f>IF(Übersicht!$F$19="JA",IF(A71&lt;=Übersicht!$F$17,Übersicht!$F$18/Übersicht!$F$17,0),0)</f>
        <v>0</v>
      </c>
      <c r="T71" s="7">
        <f t="shared" si="25"/>
        <v>0</v>
      </c>
      <c r="U71" s="9">
        <f>IF(A71="",0,Übersicht!$F$20)</f>
        <v>0</v>
      </c>
      <c r="V71" s="7">
        <f t="shared" si="39"/>
        <v>0</v>
      </c>
      <c r="W71" s="8">
        <f>IF(A71="",0,Übersicht!$F$21)</f>
        <v>0</v>
      </c>
      <c r="X71" s="7">
        <f t="shared" si="40"/>
        <v>0</v>
      </c>
      <c r="Y71" s="7">
        <f t="shared" si="26"/>
        <v>0</v>
      </c>
      <c r="Z71" s="10">
        <f>IF(A71="",0,Übersicht!$F$29)</f>
        <v>0</v>
      </c>
      <c r="AA71" s="7">
        <f t="shared" si="30"/>
        <v>0</v>
      </c>
      <c r="AB71" s="7">
        <f>IF(A71="",0,IF(Übersicht!$F$19="JA",B71+G71,IF(A71&lt;=Übersicht!$F$17,B71+G71+Übersicht!$F$18/Übersicht!$F$17,B71+G71)))</f>
        <v>0</v>
      </c>
      <c r="AC71" s="12">
        <f t="shared" ca="1" si="31"/>
        <v>54424</v>
      </c>
      <c r="AD71" s="7">
        <f t="shared" si="32"/>
        <v>0</v>
      </c>
      <c r="AE71" s="7">
        <f t="shared" si="33"/>
        <v>0</v>
      </c>
      <c r="AF71" s="7">
        <f t="shared" si="34"/>
        <v>0</v>
      </c>
      <c r="AG71" s="7">
        <f t="shared" si="35"/>
        <v>0</v>
      </c>
    </row>
    <row r="72" spans="1:33" x14ac:dyDescent="0.25">
      <c r="A72" t="str">
        <f>IF(Übersicht!$F$4&gt;A71,A71+1,"")</f>
        <v/>
      </c>
      <c r="B72" s="7">
        <f>IF(A72="",0,B71*(1+Übersicht!$F$8))</f>
        <v>0</v>
      </c>
      <c r="C72" s="8">
        <f>IF(A72="",0,Übersicht!$F$6)</f>
        <v>0</v>
      </c>
      <c r="D72" s="7">
        <f t="shared" si="23"/>
        <v>0</v>
      </c>
      <c r="E72" s="8">
        <f>IF(A72="",0,Übersicht!$F$7)</f>
        <v>0</v>
      </c>
      <c r="F72" s="7">
        <f t="shared" si="36"/>
        <v>0</v>
      </c>
      <c r="G72" s="7">
        <f>IF(A72="",0,G71*(1+Übersicht!$F$12))</f>
        <v>0</v>
      </c>
      <c r="H72" s="8">
        <f>IF(A72="",0,Übersicht!$F$10)</f>
        <v>0</v>
      </c>
      <c r="I72" s="7">
        <f t="shared" si="27"/>
        <v>0</v>
      </c>
      <c r="J72" s="8">
        <f>IF(A72="",0,Übersicht!$F$11)</f>
        <v>0</v>
      </c>
      <c r="K72" s="7">
        <f t="shared" si="37"/>
        <v>0</v>
      </c>
      <c r="L72" s="7">
        <f>IF(A72="",0,L71*(1+Übersicht!$F$16))</f>
        <v>0</v>
      </c>
      <c r="M72" s="8">
        <f>IF(A72="",0,Übersicht!$F$14)</f>
        <v>0</v>
      </c>
      <c r="N72" s="7">
        <f t="shared" si="28"/>
        <v>0</v>
      </c>
      <c r="O72" s="8">
        <f>IF(A72="",0,Übersicht!$F$15)</f>
        <v>0</v>
      </c>
      <c r="P72" s="7">
        <f t="shared" si="38"/>
        <v>0</v>
      </c>
      <c r="Q72" s="7">
        <f t="shared" si="24"/>
        <v>0</v>
      </c>
      <c r="R72" s="7">
        <f t="shared" si="29"/>
        <v>0</v>
      </c>
      <c r="S72" s="7">
        <f>IF(Übersicht!$F$19="JA",IF(A72&lt;=Übersicht!$F$17,Übersicht!$F$18/Übersicht!$F$17,0),0)</f>
        <v>0</v>
      </c>
      <c r="T72" s="7">
        <f t="shared" si="25"/>
        <v>0</v>
      </c>
      <c r="U72" s="9">
        <f>IF(A72="",0,Übersicht!$F$20)</f>
        <v>0</v>
      </c>
      <c r="V72" s="7">
        <f t="shared" si="39"/>
        <v>0</v>
      </c>
      <c r="W72" s="8">
        <f>IF(A72="",0,Übersicht!$F$21)</f>
        <v>0</v>
      </c>
      <c r="X72" s="7">
        <f t="shared" si="40"/>
        <v>0</v>
      </c>
      <c r="Y72" s="7">
        <f t="shared" si="26"/>
        <v>0</v>
      </c>
      <c r="Z72" s="10">
        <f>IF(A72="",0,Übersicht!$F$29)</f>
        <v>0</v>
      </c>
      <c r="AA72" s="7">
        <f t="shared" si="30"/>
        <v>0</v>
      </c>
      <c r="AB72" s="7">
        <f>IF(A72="",0,IF(Übersicht!$F$19="JA",B72+G72,IF(A72&lt;=Übersicht!$F$17,B72+G72+Übersicht!$F$18/Übersicht!$F$17,B72+G72)))</f>
        <v>0</v>
      </c>
      <c r="AC72" s="12">
        <f t="shared" ca="1" si="31"/>
        <v>54424</v>
      </c>
      <c r="AD72" s="7">
        <f t="shared" si="32"/>
        <v>0</v>
      </c>
      <c r="AE72" s="7">
        <f t="shared" si="33"/>
        <v>0</v>
      </c>
      <c r="AF72" s="7">
        <f t="shared" si="34"/>
        <v>0</v>
      </c>
      <c r="AG72" s="7">
        <f t="shared" si="35"/>
        <v>0</v>
      </c>
    </row>
    <row r="73" spans="1:33" x14ac:dyDescent="0.25">
      <c r="A73" t="str">
        <f>IF(Übersicht!$F$4&gt;A72,A72+1,"")</f>
        <v/>
      </c>
      <c r="B73" s="7">
        <f>IF(A73="",0,B72*(1+Übersicht!$F$8))</f>
        <v>0</v>
      </c>
      <c r="C73" s="8">
        <f>IF(A73="",0,Übersicht!$F$6)</f>
        <v>0</v>
      </c>
      <c r="D73" s="7">
        <f t="shared" si="23"/>
        <v>0</v>
      </c>
      <c r="E73" s="8">
        <f>IF(A73="",0,Übersicht!$F$7)</f>
        <v>0</v>
      </c>
      <c r="F73" s="7">
        <f t="shared" si="36"/>
        <v>0</v>
      </c>
      <c r="G73" s="7">
        <f>IF(A73="",0,G72*(1+Übersicht!$F$12))</f>
        <v>0</v>
      </c>
      <c r="H73" s="8">
        <f>IF(A73="",0,Übersicht!$F$10)</f>
        <v>0</v>
      </c>
      <c r="I73" s="7">
        <f t="shared" si="27"/>
        <v>0</v>
      </c>
      <c r="J73" s="8">
        <f>IF(A73="",0,Übersicht!$F$11)</f>
        <v>0</v>
      </c>
      <c r="K73" s="7">
        <f t="shared" si="37"/>
        <v>0</v>
      </c>
      <c r="L73" s="7">
        <f>IF(A73="",0,L72*(1+Übersicht!$F$16))</f>
        <v>0</v>
      </c>
      <c r="M73" s="8">
        <f>IF(A73="",0,Übersicht!$F$14)</f>
        <v>0</v>
      </c>
      <c r="N73" s="7">
        <f t="shared" si="28"/>
        <v>0</v>
      </c>
      <c r="O73" s="8">
        <f>IF(A73="",0,Übersicht!$F$15)</f>
        <v>0</v>
      </c>
      <c r="P73" s="7">
        <f t="shared" si="38"/>
        <v>0</v>
      </c>
      <c r="Q73" s="7">
        <f t="shared" si="24"/>
        <v>0</v>
      </c>
      <c r="R73" s="7">
        <f t="shared" si="29"/>
        <v>0</v>
      </c>
      <c r="S73" s="7">
        <f>IF(Übersicht!$F$19="JA",IF(A73&lt;=Übersicht!$F$17,Übersicht!$F$18/Übersicht!$F$17,0),0)</f>
        <v>0</v>
      </c>
      <c r="T73" s="7">
        <f t="shared" si="25"/>
        <v>0</v>
      </c>
      <c r="U73" s="9">
        <f>IF(A73="",0,Übersicht!$F$20)</f>
        <v>0</v>
      </c>
      <c r="V73" s="7">
        <f t="shared" si="39"/>
        <v>0</v>
      </c>
      <c r="W73" s="8">
        <f>IF(A73="",0,Übersicht!$F$21)</f>
        <v>0</v>
      </c>
      <c r="X73" s="7">
        <f t="shared" si="40"/>
        <v>0</v>
      </c>
      <c r="Y73" s="7">
        <f t="shared" si="26"/>
        <v>0</v>
      </c>
      <c r="Z73" s="10">
        <f>IF(A73="",0,Übersicht!$F$29)</f>
        <v>0</v>
      </c>
      <c r="AA73" s="7">
        <f t="shared" si="30"/>
        <v>0</v>
      </c>
      <c r="AB73" s="7">
        <f>IF(A73="",0,IF(Übersicht!$F$19="JA",B73+G73,IF(A73&lt;=Übersicht!$F$17,B73+G73+Übersicht!$F$18/Übersicht!$F$17,B73+G73)))</f>
        <v>0</v>
      </c>
      <c r="AC73" s="12">
        <f t="shared" ca="1" si="31"/>
        <v>54424</v>
      </c>
      <c r="AD73" s="7">
        <f t="shared" si="32"/>
        <v>0</v>
      </c>
      <c r="AE73" s="7">
        <f t="shared" si="33"/>
        <v>0</v>
      </c>
      <c r="AF73" s="7">
        <f t="shared" si="34"/>
        <v>0</v>
      </c>
      <c r="AG73" s="7">
        <f t="shared" si="35"/>
        <v>0</v>
      </c>
    </row>
    <row r="74" spans="1:33" x14ac:dyDescent="0.25">
      <c r="A74" t="str">
        <f>IF(Übersicht!$F$4&gt;A73,A73+1,"")</f>
        <v/>
      </c>
      <c r="B74" s="7">
        <f>IF(A74="",0,B73*(1+Übersicht!$F$8))</f>
        <v>0</v>
      </c>
      <c r="C74" s="8">
        <f>IF(A74="",0,Übersicht!$F$6)</f>
        <v>0</v>
      </c>
      <c r="D74" s="7">
        <f t="shared" si="23"/>
        <v>0</v>
      </c>
      <c r="E74" s="8">
        <f>IF(A74="",0,Übersicht!$F$7)</f>
        <v>0</v>
      </c>
      <c r="F74" s="7">
        <f t="shared" si="36"/>
        <v>0</v>
      </c>
      <c r="G74" s="7">
        <f>IF(A74="",0,G73*(1+Übersicht!$F$12))</f>
        <v>0</v>
      </c>
      <c r="H74" s="8">
        <f>IF(A74="",0,Übersicht!$F$10)</f>
        <v>0</v>
      </c>
      <c r="I74" s="7">
        <f t="shared" si="27"/>
        <v>0</v>
      </c>
      <c r="J74" s="8">
        <f>IF(A74="",0,Übersicht!$F$11)</f>
        <v>0</v>
      </c>
      <c r="K74" s="7">
        <f t="shared" si="37"/>
        <v>0</v>
      </c>
      <c r="L74" s="7">
        <f>IF(A74="",0,L73*(1+Übersicht!$F$16))</f>
        <v>0</v>
      </c>
      <c r="M74" s="8">
        <f>IF(A74="",0,Übersicht!$F$14)</f>
        <v>0</v>
      </c>
      <c r="N74" s="7">
        <f t="shared" si="28"/>
        <v>0</v>
      </c>
      <c r="O74" s="8">
        <f>IF(A74="",0,Übersicht!$F$15)</f>
        <v>0</v>
      </c>
      <c r="P74" s="7">
        <f t="shared" si="38"/>
        <v>0</v>
      </c>
      <c r="Q74" s="7">
        <f t="shared" si="24"/>
        <v>0</v>
      </c>
      <c r="R74" s="7">
        <f t="shared" si="29"/>
        <v>0</v>
      </c>
      <c r="S74" s="7">
        <f>IF(Übersicht!$F$19="JA",IF(A74&lt;=Übersicht!$F$17,Übersicht!$F$18/Übersicht!$F$17,0),0)</f>
        <v>0</v>
      </c>
      <c r="T74" s="7">
        <f t="shared" si="25"/>
        <v>0</v>
      </c>
      <c r="U74" s="9">
        <f>IF(A74="",0,Übersicht!$F$20)</f>
        <v>0</v>
      </c>
      <c r="V74" s="7">
        <f t="shared" si="39"/>
        <v>0</v>
      </c>
      <c r="W74" s="8">
        <f>IF(A74="",0,Übersicht!$F$21)</f>
        <v>0</v>
      </c>
      <c r="X74" s="7">
        <f t="shared" si="40"/>
        <v>0</v>
      </c>
      <c r="Y74" s="7">
        <f t="shared" si="26"/>
        <v>0</v>
      </c>
      <c r="Z74" s="10">
        <f>IF(A74="",0,Übersicht!$F$29)</f>
        <v>0</v>
      </c>
      <c r="AA74" s="7">
        <f t="shared" si="30"/>
        <v>0</v>
      </c>
      <c r="AB74" s="7">
        <f>IF(A74="",0,IF(Übersicht!$F$19="JA",B74+G74,IF(A74&lt;=Übersicht!$F$17,B74+G74+Übersicht!$F$18/Übersicht!$F$17,B74+G74)))</f>
        <v>0</v>
      </c>
      <c r="AC74" s="12">
        <f t="shared" ca="1" si="31"/>
        <v>54424</v>
      </c>
      <c r="AD74" s="7">
        <f t="shared" si="32"/>
        <v>0</v>
      </c>
      <c r="AE74" s="7">
        <f t="shared" si="33"/>
        <v>0</v>
      </c>
      <c r="AF74" s="7">
        <f t="shared" si="34"/>
        <v>0</v>
      </c>
      <c r="AG74" s="7">
        <f t="shared" si="35"/>
        <v>0</v>
      </c>
    </row>
    <row r="75" spans="1:33" x14ac:dyDescent="0.25">
      <c r="A75" t="str">
        <f>IF(Übersicht!$F$4&gt;A74,A74+1,"")</f>
        <v/>
      </c>
      <c r="B75" s="7">
        <f>IF(A75="",0,B74*(1+Übersicht!$F$8))</f>
        <v>0</v>
      </c>
      <c r="C75" s="8">
        <f>IF(A75="",0,Übersicht!$F$6)</f>
        <v>0</v>
      </c>
      <c r="D75" s="7">
        <f t="shared" si="23"/>
        <v>0</v>
      </c>
      <c r="E75" s="8">
        <f>IF(A75="",0,Übersicht!$F$7)</f>
        <v>0</v>
      </c>
      <c r="F75" s="7">
        <f t="shared" si="36"/>
        <v>0</v>
      </c>
      <c r="G75" s="7">
        <f>IF(A75="",0,G74*(1+Übersicht!$F$12))</f>
        <v>0</v>
      </c>
      <c r="H75" s="8">
        <f>IF(A75="",0,Übersicht!$F$10)</f>
        <v>0</v>
      </c>
      <c r="I75" s="7">
        <f t="shared" si="27"/>
        <v>0</v>
      </c>
      <c r="J75" s="8">
        <f>IF(A75="",0,Übersicht!$F$11)</f>
        <v>0</v>
      </c>
      <c r="K75" s="7">
        <f t="shared" si="37"/>
        <v>0</v>
      </c>
      <c r="L75" s="7">
        <f>IF(A75="",0,L74*(1+Übersicht!$F$16))</f>
        <v>0</v>
      </c>
      <c r="M75" s="8">
        <f>IF(A75="",0,Übersicht!$F$14)</f>
        <v>0</v>
      </c>
      <c r="N75" s="7">
        <f t="shared" si="28"/>
        <v>0</v>
      </c>
      <c r="O75" s="8">
        <f>IF(A75="",0,Übersicht!$F$15)</f>
        <v>0</v>
      </c>
      <c r="P75" s="7">
        <f t="shared" si="38"/>
        <v>0</v>
      </c>
      <c r="Q75" s="7">
        <f t="shared" si="24"/>
        <v>0</v>
      </c>
      <c r="R75" s="7">
        <f t="shared" si="29"/>
        <v>0</v>
      </c>
      <c r="S75" s="7">
        <f>IF(Übersicht!$F$19="JA",IF(A75&lt;=Übersicht!$F$17,Übersicht!$F$18/Übersicht!$F$17,0),0)</f>
        <v>0</v>
      </c>
      <c r="T75" s="7">
        <f t="shared" si="25"/>
        <v>0</v>
      </c>
      <c r="U75" s="9">
        <f>IF(A75="",0,Übersicht!$F$20)</f>
        <v>0</v>
      </c>
      <c r="V75" s="7">
        <f t="shared" si="39"/>
        <v>0</v>
      </c>
      <c r="W75" s="8">
        <f>IF(A75="",0,Übersicht!$F$21)</f>
        <v>0</v>
      </c>
      <c r="X75" s="7">
        <f t="shared" si="40"/>
        <v>0</v>
      </c>
      <c r="Y75" s="7">
        <f t="shared" si="26"/>
        <v>0</v>
      </c>
      <c r="Z75" s="10">
        <f>IF(A75="",0,Übersicht!$F$29)</f>
        <v>0</v>
      </c>
      <c r="AA75" s="7">
        <f t="shared" si="30"/>
        <v>0</v>
      </c>
      <c r="AB75" s="7">
        <f>IF(A75="",0,IF(Übersicht!$F$19="JA",B75+G75,IF(A75&lt;=Übersicht!$F$17,B75+G75+Übersicht!$F$18/Übersicht!$F$17,B75+G75)))</f>
        <v>0</v>
      </c>
      <c r="AC75" s="12">
        <f t="shared" ca="1" si="31"/>
        <v>54424</v>
      </c>
      <c r="AD75" s="7">
        <f t="shared" si="32"/>
        <v>0</v>
      </c>
      <c r="AE75" s="7">
        <f t="shared" si="33"/>
        <v>0</v>
      </c>
      <c r="AF75" s="7">
        <f t="shared" si="34"/>
        <v>0</v>
      </c>
      <c r="AG75" s="7">
        <f t="shared" si="35"/>
        <v>0</v>
      </c>
    </row>
    <row r="76" spans="1:33" s="3" customFormat="1" x14ac:dyDescent="0.25">
      <c r="AB76" s="3" t="s">
        <v>9</v>
      </c>
      <c r="AC76" s="13">
        <f ca="1">DATE(YEAR(MAX(AC4:AC75))+1,1,1)</f>
        <v>54789</v>
      </c>
      <c r="AD76" s="14">
        <f>-Übersicht!$F$33</f>
        <v>-102699.82823220188</v>
      </c>
      <c r="AE76" s="14">
        <f>AD76</f>
        <v>-102699.82823220188</v>
      </c>
      <c r="AF76" s="14">
        <f>-Übersicht!$F$36</f>
        <v>-181744.277779355</v>
      </c>
      <c r="AG76" s="14">
        <f>AF76</f>
        <v>-181744.277779355</v>
      </c>
    </row>
    <row r="77" spans="1:33" s="3" customFormat="1" x14ac:dyDescent="0.25">
      <c r="AC77" s="13">
        <f ca="1">AC76</f>
        <v>54789</v>
      </c>
      <c r="AD77" s="14">
        <f>-AD76</f>
        <v>102699.82823220188</v>
      </c>
      <c r="AE77" s="14">
        <f>AD77</f>
        <v>102699.82823220188</v>
      </c>
      <c r="AF77" s="14">
        <f>-AF76</f>
        <v>181744.277779355</v>
      </c>
      <c r="AG77" s="14">
        <f>AF77</f>
        <v>181744.277779355</v>
      </c>
    </row>
    <row r="78" spans="1:33" s="3" customFormat="1" x14ac:dyDescent="0.25">
      <c r="AC78" s="13">
        <f ca="1">DATE(YEAR(AC76),1,1)</f>
        <v>54789</v>
      </c>
      <c r="AD78" s="14">
        <f>-(Verrentung!D20+12*Verrentung!D25)</f>
        <v>-22322.701154774695</v>
      </c>
      <c r="AE78" s="14">
        <f>AD78</f>
        <v>-22322.701154774695</v>
      </c>
      <c r="AF78" s="14">
        <f>-(Verrentung!D32+12*Verrentung!D37)</f>
        <v>-39503.699950559487</v>
      </c>
      <c r="AG78" s="14">
        <f>AF78</f>
        <v>-39503.699950559487</v>
      </c>
    </row>
    <row r="79" spans="1:33" x14ac:dyDescent="0.25">
      <c r="AC79" s="35">
        <f ca="1">IF(YEAR(AC78)-YEAR($AC$76)&lt;Übersicht!$F$40-1,DATE(YEAR(AC78)+1,1,1),DATE(YEAR(AC78),1,1))</f>
        <v>55154</v>
      </c>
      <c r="AD79" s="7">
        <f ca="1">IF(AC79=AC78,0,-12*Verrentung!$D$25)</f>
        <v>-2296.2346494953322</v>
      </c>
      <c r="AE79" s="7">
        <f ca="1">AD79</f>
        <v>-2296.2346494953322</v>
      </c>
      <c r="AF79" s="7">
        <f ca="1">IF(AC79=AC78,0,-12*Verrentung!$D$37)</f>
        <v>-4063.5657835852653</v>
      </c>
      <c r="AG79" s="7">
        <f ca="1">AF79</f>
        <v>-4063.5657835852653</v>
      </c>
    </row>
    <row r="80" spans="1:33" x14ac:dyDescent="0.25">
      <c r="AC80" s="35">
        <f ca="1">IF(YEAR(AC79)-YEAR($AC$76)&lt;Übersicht!$F$40-1,DATE(YEAR(AC79)+1,1,1),DATE(YEAR(AC79),1,1))</f>
        <v>55519</v>
      </c>
      <c r="AD80" s="7">
        <f ca="1">IF(AC80=AC79,0,-12*Verrentung!$D$25)</f>
        <v>-2296.2346494953322</v>
      </c>
      <c r="AE80" s="7">
        <f t="shared" ref="AE80:AE143" ca="1" si="41">AD80</f>
        <v>-2296.2346494953322</v>
      </c>
      <c r="AF80" s="7">
        <f ca="1">IF(AC80=AC79,0,-12*Verrentung!$D$37)</f>
        <v>-4063.5657835852653</v>
      </c>
      <c r="AG80" s="7">
        <f t="shared" ref="AG80:AG143" ca="1" si="42">AF80</f>
        <v>-4063.5657835852653</v>
      </c>
    </row>
    <row r="81" spans="29:33" x14ac:dyDescent="0.25">
      <c r="AC81" s="35">
        <f ca="1">IF(YEAR(AC80)-YEAR($AC$76)&lt;Übersicht!$F$40-1,DATE(YEAR(AC80)+1,1,1),DATE(YEAR(AC80),1,1))</f>
        <v>55885</v>
      </c>
      <c r="AD81" s="7">
        <f ca="1">IF(AC81=AC80,0,-12*Verrentung!$D$25)</f>
        <v>-2296.2346494953322</v>
      </c>
      <c r="AE81" s="7">
        <f t="shared" ca="1" si="41"/>
        <v>-2296.2346494953322</v>
      </c>
      <c r="AF81" s="7">
        <f ca="1">IF(AC81=AC80,0,-12*Verrentung!$D$37)</f>
        <v>-4063.5657835852653</v>
      </c>
      <c r="AG81" s="7">
        <f t="shared" ca="1" si="42"/>
        <v>-4063.5657835852653</v>
      </c>
    </row>
    <row r="82" spans="29:33" x14ac:dyDescent="0.25">
      <c r="AC82" s="35">
        <f ca="1">IF(YEAR(AC81)-YEAR($AC$76)&lt;Übersicht!$F$40-1,DATE(YEAR(AC81)+1,1,1),DATE(YEAR(AC81),1,1))</f>
        <v>56250</v>
      </c>
      <c r="AD82" s="7">
        <f ca="1">IF(AC82=AC81,0,-12*Verrentung!$D$25)</f>
        <v>-2296.2346494953322</v>
      </c>
      <c r="AE82" s="7">
        <f t="shared" ca="1" si="41"/>
        <v>-2296.2346494953322</v>
      </c>
      <c r="AF82" s="7">
        <f ca="1">IF(AC82=AC81,0,-12*Verrentung!$D$37)</f>
        <v>-4063.5657835852653</v>
      </c>
      <c r="AG82" s="7">
        <f t="shared" ca="1" si="42"/>
        <v>-4063.5657835852653</v>
      </c>
    </row>
    <row r="83" spans="29:33" x14ac:dyDescent="0.25">
      <c r="AC83" s="35">
        <f ca="1">IF(YEAR(AC82)-YEAR($AC$76)&lt;Übersicht!$F$40-1,DATE(YEAR(AC82)+1,1,1),DATE(YEAR(AC82),1,1))</f>
        <v>56615</v>
      </c>
      <c r="AD83" s="7">
        <f ca="1">IF(AC83=AC82,0,-12*Verrentung!$D$25)</f>
        <v>-2296.2346494953322</v>
      </c>
      <c r="AE83" s="7">
        <f t="shared" ca="1" si="41"/>
        <v>-2296.2346494953322</v>
      </c>
      <c r="AF83" s="7">
        <f ca="1">IF(AC83=AC82,0,-12*Verrentung!$D$37)</f>
        <v>-4063.5657835852653</v>
      </c>
      <c r="AG83" s="7">
        <f t="shared" ca="1" si="42"/>
        <v>-4063.5657835852653</v>
      </c>
    </row>
    <row r="84" spans="29:33" x14ac:dyDescent="0.25">
      <c r="AC84" s="35">
        <f ca="1">IF(YEAR(AC83)-YEAR($AC$76)&lt;Übersicht!$F$40-1,DATE(YEAR(AC83)+1,1,1),DATE(YEAR(AC83),1,1))</f>
        <v>56980</v>
      </c>
      <c r="AD84" s="7">
        <f ca="1">IF(AC84=AC83,0,-12*Verrentung!$D$25)</f>
        <v>-2296.2346494953322</v>
      </c>
      <c r="AE84" s="7">
        <f t="shared" ca="1" si="41"/>
        <v>-2296.2346494953322</v>
      </c>
      <c r="AF84" s="7">
        <f ca="1">IF(AC84=AC83,0,-12*Verrentung!$D$37)</f>
        <v>-4063.5657835852653</v>
      </c>
      <c r="AG84" s="7">
        <f t="shared" ca="1" si="42"/>
        <v>-4063.5657835852653</v>
      </c>
    </row>
    <row r="85" spans="29:33" x14ac:dyDescent="0.25">
      <c r="AC85" s="35">
        <f ca="1">IF(YEAR(AC84)-YEAR($AC$76)&lt;Übersicht!$F$40-1,DATE(YEAR(AC84)+1,1,1),DATE(YEAR(AC84),1,1))</f>
        <v>57346</v>
      </c>
      <c r="AD85" s="7">
        <f ca="1">IF(AC85=AC84,0,-12*Verrentung!$D$25)</f>
        <v>-2296.2346494953322</v>
      </c>
      <c r="AE85" s="7">
        <f t="shared" ca="1" si="41"/>
        <v>-2296.2346494953322</v>
      </c>
      <c r="AF85" s="7">
        <f ca="1">IF(AC85=AC84,0,-12*Verrentung!$D$37)</f>
        <v>-4063.5657835852653</v>
      </c>
      <c r="AG85" s="7">
        <f t="shared" ca="1" si="42"/>
        <v>-4063.5657835852653</v>
      </c>
    </row>
    <row r="86" spans="29:33" x14ac:dyDescent="0.25">
      <c r="AC86" s="35">
        <f ca="1">IF(YEAR(AC85)-YEAR($AC$76)&lt;Übersicht!$F$40-1,DATE(YEAR(AC85)+1,1,1),DATE(YEAR(AC85),1,1))</f>
        <v>57711</v>
      </c>
      <c r="AD86" s="7">
        <f ca="1">IF(AC86=AC85,0,-12*Verrentung!$D$25)</f>
        <v>-2296.2346494953322</v>
      </c>
      <c r="AE86" s="7">
        <f t="shared" ca="1" si="41"/>
        <v>-2296.2346494953322</v>
      </c>
      <c r="AF86" s="7">
        <f ca="1">IF(AC86=AC85,0,-12*Verrentung!$D$37)</f>
        <v>-4063.5657835852653</v>
      </c>
      <c r="AG86" s="7">
        <f t="shared" ca="1" si="42"/>
        <v>-4063.5657835852653</v>
      </c>
    </row>
    <row r="87" spans="29:33" x14ac:dyDescent="0.25">
      <c r="AC87" s="35">
        <f ca="1">IF(YEAR(AC86)-YEAR($AC$76)&lt;Übersicht!$F$40-1,DATE(YEAR(AC86)+1,1,1),DATE(YEAR(AC86),1,1))</f>
        <v>58076</v>
      </c>
      <c r="AD87" s="7">
        <f ca="1">IF(AC87=AC86,0,-12*Verrentung!$D$25)</f>
        <v>-2296.2346494953322</v>
      </c>
      <c r="AE87" s="7">
        <f t="shared" ca="1" si="41"/>
        <v>-2296.2346494953322</v>
      </c>
      <c r="AF87" s="7">
        <f ca="1">IF(AC87=AC86,0,-12*Verrentung!$D$37)</f>
        <v>-4063.5657835852653</v>
      </c>
      <c r="AG87" s="7">
        <f t="shared" ca="1" si="42"/>
        <v>-4063.5657835852653</v>
      </c>
    </row>
    <row r="88" spans="29:33" x14ac:dyDescent="0.25">
      <c r="AC88" s="35">
        <f ca="1">IF(YEAR(AC87)-YEAR($AC$76)&lt;Übersicht!$F$40-1,DATE(YEAR(AC87)+1,1,1),DATE(YEAR(AC87),1,1))</f>
        <v>58441</v>
      </c>
      <c r="AD88" s="7">
        <f ca="1">IF(AC88=AC87,0,-12*Verrentung!$D$25)</f>
        <v>-2296.2346494953322</v>
      </c>
      <c r="AE88" s="7">
        <f t="shared" ca="1" si="41"/>
        <v>-2296.2346494953322</v>
      </c>
      <c r="AF88" s="7">
        <f ca="1">IF(AC88=AC87,0,-12*Verrentung!$D$37)</f>
        <v>-4063.5657835852653</v>
      </c>
      <c r="AG88" s="7">
        <f t="shared" ca="1" si="42"/>
        <v>-4063.5657835852653</v>
      </c>
    </row>
    <row r="89" spans="29:33" x14ac:dyDescent="0.25">
      <c r="AC89" s="35">
        <f ca="1">IF(YEAR(AC88)-YEAR($AC$76)&lt;Übersicht!$F$40-1,DATE(YEAR(AC88)+1,1,1),DATE(YEAR(AC88),1,1))</f>
        <v>58807</v>
      </c>
      <c r="AD89" s="7">
        <f ca="1">IF(AC89=AC88,0,-12*Verrentung!$D$25)</f>
        <v>-2296.2346494953322</v>
      </c>
      <c r="AE89" s="7">
        <f t="shared" ca="1" si="41"/>
        <v>-2296.2346494953322</v>
      </c>
      <c r="AF89" s="7">
        <f ca="1">IF(AC89=AC88,0,-12*Verrentung!$D$37)</f>
        <v>-4063.5657835852653</v>
      </c>
      <c r="AG89" s="7">
        <f t="shared" ca="1" si="42"/>
        <v>-4063.5657835852653</v>
      </c>
    </row>
    <row r="90" spans="29:33" x14ac:dyDescent="0.25">
      <c r="AC90" s="35">
        <f ca="1">IF(YEAR(AC89)-YEAR($AC$76)&lt;Übersicht!$F$40-1,DATE(YEAR(AC89)+1,1,1),DATE(YEAR(AC89),1,1))</f>
        <v>59172</v>
      </c>
      <c r="AD90" s="7">
        <f ca="1">IF(AC90=AC89,0,-12*Verrentung!$D$25)</f>
        <v>-2296.2346494953322</v>
      </c>
      <c r="AE90" s="7">
        <f t="shared" ca="1" si="41"/>
        <v>-2296.2346494953322</v>
      </c>
      <c r="AF90" s="7">
        <f ca="1">IF(AC90=AC89,0,-12*Verrentung!$D$37)</f>
        <v>-4063.5657835852653</v>
      </c>
      <c r="AG90" s="7">
        <f t="shared" ca="1" si="42"/>
        <v>-4063.5657835852653</v>
      </c>
    </row>
    <row r="91" spans="29:33" x14ac:dyDescent="0.25">
      <c r="AC91" s="35">
        <f ca="1">IF(YEAR(AC90)-YEAR($AC$76)&lt;Übersicht!$F$40-1,DATE(YEAR(AC90)+1,1,1),DATE(YEAR(AC90),1,1))</f>
        <v>59537</v>
      </c>
      <c r="AD91" s="7">
        <f ca="1">IF(AC91=AC90,0,-12*Verrentung!$D$25)</f>
        <v>-2296.2346494953322</v>
      </c>
      <c r="AE91" s="7">
        <f t="shared" ca="1" si="41"/>
        <v>-2296.2346494953322</v>
      </c>
      <c r="AF91" s="7">
        <f ca="1">IF(AC91=AC90,0,-12*Verrentung!$D$37)</f>
        <v>-4063.5657835852653</v>
      </c>
      <c r="AG91" s="7">
        <f t="shared" ca="1" si="42"/>
        <v>-4063.5657835852653</v>
      </c>
    </row>
    <row r="92" spans="29:33" x14ac:dyDescent="0.25">
      <c r="AC92" s="35">
        <f ca="1">IF(YEAR(AC91)-YEAR($AC$76)&lt;Übersicht!$F$40-1,DATE(YEAR(AC91)+1,1,1),DATE(YEAR(AC91),1,1))</f>
        <v>59902</v>
      </c>
      <c r="AD92" s="7">
        <f ca="1">IF(AC92=AC91,0,-12*Verrentung!$D$25)</f>
        <v>-2296.2346494953322</v>
      </c>
      <c r="AE92" s="7">
        <f t="shared" ca="1" si="41"/>
        <v>-2296.2346494953322</v>
      </c>
      <c r="AF92" s="7">
        <f ca="1">IF(AC92=AC91,0,-12*Verrentung!$D$37)</f>
        <v>-4063.5657835852653</v>
      </c>
      <c r="AG92" s="7">
        <f t="shared" ca="1" si="42"/>
        <v>-4063.5657835852653</v>
      </c>
    </row>
    <row r="93" spans="29:33" x14ac:dyDescent="0.25">
      <c r="AC93" s="35">
        <f ca="1">IF(YEAR(AC92)-YEAR($AC$76)&lt;Übersicht!$F$40-1,DATE(YEAR(AC92)+1,1,1),DATE(YEAR(AC92),1,1))</f>
        <v>60268</v>
      </c>
      <c r="AD93" s="7">
        <f ca="1">IF(AC93=AC92,0,-12*Verrentung!$D$25)</f>
        <v>-2296.2346494953322</v>
      </c>
      <c r="AE93" s="7">
        <f t="shared" ca="1" si="41"/>
        <v>-2296.2346494953322</v>
      </c>
      <c r="AF93" s="7">
        <f ca="1">IF(AC93=AC92,0,-12*Verrentung!$D$37)</f>
        <v>-4063.5657835852653</v>
      </c>
      <c r="AG93" s="7">
        <f t="shared" ca="1" si="42"/>
        <v>-4063.5657835852653</v>
      </c>
    </row>
    <row r="94" spans="29:33" x14ac:dyDescent="0.25">
      <c r="AC94" s="35">
        <f ca="1">IF(YEAR(AC93)-YEAR($AC$76)&lt;Übersicht!$F$40-1,DATE(YEAR(AC93)+1,1,1),DATE(YEAR(AC93),1,1))</f>
        <v>60633</v>
      </c>
      <c r="AD94" s="7">
        <f ca="1">IF(AC94=AC93,0,-12*Verrentung!$D$25)</f>
        <v>-2296.2346494953322</v>
      </c>
      <c r="AE94" s="7">
        <f t="shared" ca="1" si="41"/>
        <v>-2296.2346494953322</v>
      </c>
      <c r="AF94" s="7">
        <f ca="1">IF(AC94=AC93,0,-12*Verrentung!$D$37)</f>
        <v>-4063.5657835852653</v>
      </c>
      <c r="AG94" s="7">
        <f t="shared" ca="1" si="42"/>
        <v>-4063.5657835852653</v>
      </c>
    </row>
    <row r="95" spans="29:33" x14ac:dyDescent="0.25">
      <c r="AC95" s="35">
        <f ca="1">IF(YEAR(AC94)-YEAR($AC$76)&lt;Übersicht!$F$40-1,DATE(YEAR(AC94)+1,1,1),DATE(YEAR(AC94),1,1))</f>
        <v>60998</v>
      </c>
      <c r="AD95" s="7">
        <f ca="1">IF(AC95=AC94,0,-12*Verrentung!$D$25)</f>
        <v>-2296.2346494953322</v>
      </c>
      <c r="AE95" s="7">
        <f t="shared" ca="1" si="41"/>
        <v>-2296.2346494953322</v>
      </c>
      <c r="AF95" s="7">
        <f ca="1">IF(AC95=AC94,0,-12*Verrentung!$D$37)</f>
        <v>-4063.5657835852653</v>
      </c>
      <c r="AG95" s="7">
        <f t="shared" ca="1" si="42"/>
        <v>-4063.5657835852653</v>
      </c>
    </row>
    <row r="96" spans="29:33" x14ac:dyDescent="0.25">
      <c r="AC96" s="35">
        <f ca="1">IF(YEAR(AC95)-YEAR($AC$76)&lt;Übersicht!$F$40-1,DATE(YEAR(AC95)+1,1,1),DATE(YEAR(AC95),1,1))</f>
        <v>61363</v>
      </c>
      <c r="AD96" s="7">
        <f ca="1">IF(AC96=AC95,0,-12*Verrentung!$D$25)</f>
        <v>-2296.2346494953322</v>
      </c>
      <c r="AE96" s="7">
        <f t="shared" ca="1" si="41"/>
        <v>-2296.2346494953322</v>
      </c>
      <c r="AF96" s="7">
        <f ca="1">IF(AC96=AC95,0,-12*Verrentung!$D$37)</f>
        <v>-4063.5657835852653</v>
      </c>
      <c r="AG96" s="7">
        <f t="shared" ca="1" si="42"/>
        <v>-4063.5657835852653</v>
      </c>
    </row>
    <row r="97" spans="29:33" x14ac:dyDescent="0.25">
      <c r="AC97" s="35">
        <f ca="1">IF(YEAR(AC96)-YEAR($AC$76)&lt;Übersicht!$F$40-1,DATE(YEAR(AC96)+1,1,1),DATE(YEAR(AC96),1,1))</f>
        <v>61729</v>
      </c>
      <c r="AD97" s="7">
        <f ca="1">IF(AC97=AC96,0,-12*Verrentung!$D$25)</f>
        <v>-2296.2346494953322</v>
      </c>
      <c r="AE97" s="7">
        <f t="shared" ca="1" si="41"/>
        <v>-2296.2346494953322</v>
      </c>
      <c r="AF97" s="7">
        <f ca="1">IF(AC97=AC96,0,-12*Verrentung!$D$37)</f>
        <v>-4063.5657835852653</v>
      </c>
      <c r="AG97" s="7">
        <f t="shared" ca="1" si="42"/>
        <v>-4063.5657835852653</v>
      </c>
    </row>
    <row r="98" spans="29:33" x14ac:dyDescent="0.25">
      <c r="AC98" s="35">
        <f ca="1">IF(YEAR(AC97)-YEAR($AC$76)&lt;Übersicht!$F$40-1,DATE(YEAR(AC97)+1,1,1),DATE(YEAR(AC97),1,1))</f>
        <v>62094</v>
      </c>
      <c r="AD98" s="7">
        <f ca="1">IF(AC98=AC97,0,-12*Verrentung!$D$25)</f>
        <v>-2296.2346494953322</v>
      </c>
      <c r="AE98" s="7">
        <f t="shared" ca="1" si="41"/>
        <v>-2296.2346494953322</v>
      </c>
      <c r="AF98" s="7">
        <f ca="1">IF(AC98=AC97,0,-12*Verrentung!$D$37)</f>
        <v>-4063.5657835852653</v>
      </c>
      <c r="AG98" s="7">
        <f t="shared" ca="1" si="42"/>
        <v>-4063.5657835852653</v>
      </c>
    </row>
    <row r="99" spans="29:33" x14ac:dyDescent="0.25">
      <c r="AC99" s="35">
        <f ca="1">IF(YEAR(AC98)-YEAR($AC$76)&lt;Übersicht!$F$40-1,DATE(YEAR(AC98)+1,1,1),DATE(YEAR(AC98),1,1))</f>
        <v>62459</v>
      </c>
      <c r="AD99" s="7">
        <f ca="1">IF(AC99=AC98,0,-12*Verrentung!$D$25)</f>
        <v>-2296.2346494953322</v>
      </c>
      <c r="AE99" s="7">
        <f t="shared" ca="1" si="41"/>
        <v>-2296.2346494953322</v>
      </c>
      <c r="AF99" s="7">
        <f ca="1">IF(AC99=AC98,0,-12*Verrentung!$D$37)</f>
        <v>-4063.5657835852653</v>
      </c>
      <c r="AG99" s="7">
        <f t="shared" ca="1" si="42"/>
        <v>-4063.5657835852653</v>
      </c>
    </row>
    <row r="100" spans="29:33" x14ac:dyDescent="0.25">
      <c r="AC100" s="35">
        <f ca="1">IF(YEAR(AC99)-YEAR($AC$76)&lt;Übersicht!$F$40-1,DATE(YEAR(AC99)+1,1,1),DATE(YEAR(AC99),1,1))</f>
        <v>62824</v>
      </c>
      <c r="AD100" s="7">
        <f ca="1">IF(AC100=AC99,0,-12*Verrentung!$D$25)</f>
        <v>-2296.2346494953322</v>
      </c>
      <c r="AE100" s="7">
        <f t="shared" ca="1" si="41"/>
        <v>-2296.2346494953322</v>
      </c>
      <c r="AF100" s="7">
        <f ca="1">IF(AC100=AC99,0,-12*Verrentung!$D$37)</f>
        <v>-4063.5657835852653</v>
      </c>
      <c r="AG100" s="7">
        <f t="shared" ca="1" si="42"/>
        <v>-4063.5657835852653</v>
      </c>
    </row>
    <row r="101" spans="29:33" x14ac:dyDescent="0.25">
      <c r="AC101" s="35">
        <f ca="1">IF(YEAR(AC100)-YEAR($AC$76)&lt;Übersicht!$F$40-1,DATE(YEAR(AC100)+1,1,1),DATE(YEAR(AC100),1,1))</f>
        <v>63190</v>
      </c>
      <c r="AD101" s="7">
        <f ca="1">IF(AC101=AC100,0,-12*Verrentung!$D$25)</f>
        <v>-2296.2346494953322</v>
      </c>
      <c r="AE101" s="7">
        <f t="shared" ca="1" si="41"/>
        <v>-2296.2346494953322</v>
      </c>
      <c r="AF101" s="7">
        <f ca="1">IF(AC101=AC100,0,-12*Verrentung!$D$37)</f>
        <v>-4063.5657835852653</v>
      </c>
      <c r="AG101" s="7">
        <f t="shared" ca="1" si="42"/>
        <v>-4063.5657835852653</v>
      </c>
    </row>
    <row r="102" spans="29:33" x14ac:dyDescent="0.25">
      <c r="AC102" s="35">
        <f ca="1">IF(YEAR(AC101)-YEAR($AC$76)&lt;Übersicht!$F$40-1,DATE(YEAR(AC101)+1,1,1),DATE(YEAR(AC101),1,1))</f>
        <v>63555</v>
      </c>
      <c r="AD102" s="7">
        <f ca="1">IF(AC102=AC101,0,-12*Verrentung!$D$25)</f>
        <v>-2296.2346494953322</v>
      </c>
      <c r="AE102" s="7">
        <f t="shared" ca="1" si="41"/>
        <v>-2296.2346494953322</v>
      </c>
      <c r="AF102" s="7">
        <f ca="1">IF(AC102=AC101,0,-12*Verrentung!$D$37)</f>
        <v>-4063.5657835852653</v>
      </c>
      <c r="AG102" s="7">
        <f t="shared" ca="1" si="42"/>
        <v>-4063.5657835852653</v>
      </c>
    </row>
    <row r="103" spans="29:33" x14ac:dyDescent="0.25">
      <c r="AC103" s="35">
        <f ca="1">IF(YEAR(AC102)-YEAR($AC$76)&lt;Übersicht!$F$40-1,DATE(YEAR(AC102)+1,1,1),DATE(YEAR(AC102),1,1))</f>
        <v>63920</v>
      </c>
      <c r="AD103" s="7">
        <f ca="1">IF(AC103=AC102,0,-12*Verrentung!$D$25)</f>
        <v>-2296.2346494953322</v>
      </c>
      <c r="AE103" s="7">
        <f t="shared" ca="1" si="41"/>
        <v>-2296.2346494953322</v>
      </c>
      <c r="AF103" s="7">
        <f ca="1">IF(AC103=AC102,0,-12*Verrentung!$D$37)</f>
        <v>-4063.5657835852653</v>
      </c>
      <c r="AG103" s="7">
        <f t="shared" ca="1" si="42"/>
        <v>-4063.5657835852653</v>
      </c>
    </row>
    <row r="104" spans="29:33" x14ac:dyDescent="0.25">
      <c r="AC104" s="35">
        <f ca="1">IF(YEAR(AC103)-YEAR($AC$76)&lt;Übersicht!$F$40-1,DATE(YEAR(AC103)+1,1,1),DATE(YEAR(AC103),1,1))</f>
        <v>64285</v>
      </c>
      <c r="AD104" s="7">
        <f ca="1">IF(AC104=AC103,0,-12*Verrentung!$D$25)</f>
        <v>-2296.2346494953322</v>
      </c>
      <c r="AE104" s="7">
        <f t="shared" ca="1" si="41"/>
        <v>-2296.2346494953322</v>
      </c>
      <c r="AF104" s="7">
        <f ca="1">IF(AC104=AC103,0,-12*Verrentung!$D$37)</f>
        <v>-4063.5657835852653</v>
      </c>
      <c r="AG104" s="7">
        <f t="shared" ca="1" si="42"/>
        <v>-4063.5657835852653</v>
      </c>
    </row>
    <row r="105" spans="29:33" x14ac:dyDescent="0.25">
      <c r="AC105" s="35">
        <f ca="1">IF(YEAR(AC104)-YEAR($AC$76)&lt;Übersicht!$F$40-1,DATE(YEAR(AC104)+1,1,1),DATE(YEAR(AC104),1,1))</f>
        <v>64651</v>
      </c>
      <c r="AD105" s="7">
        <f ca="1">IF(AC105=AC104,0,-12*Verrentung!$D$25)</f>
        <v>-2296.2346494953322</v>
      </c>
      <c r="AE105" s="7">
        <f t="shared" ca="1" si="41"/>
        <v>-2296.2346494953322</v>
      </c>
      <c r="AF105" s="7">
        <f ca="1">IF(AC105=AC104,0,-12*Verrentung!$D$37)</f>
        <v>-4063.5657835852653</v>
      </c>
      <c r="AG105" s="7">
        <f t="shared" ca="1" si="42"/>
        <v>-4063.5657835852653</v>
      </c>
    </row>
    <row r="106" spans="29:33" x14ac:dyDescent="0.25">
      <c r="AC106" s="35">
        <f ca="1">IF(YEAR(AC105)-YEAR($AC$76)&lt;Übersicht!$F$40-1,DATE(YEAR(AC105)+1,1,1),DATE(YEAR(AC105),1,1))</f>
        <v>65016</v>
      </c>
      <c r="AD106" s="7">
        <f ca="1">IF(AC106=AC105,0,-12*Verrentung!$D$25)</f>
        <v>-2296.2346494953322</v>
      </c>
      <c r="AE106" s="7">
        <f t="shared" ca="1" si="41"/>
        <v>-2296.2346494953322</v>
      </c>
      <c r="AF106" s="7">
        <f ca="1">IF(AC106=AC105,0,-12*Verrentung!$D$37)</f>
        <v>-4063.5657835852653</v>
      </c>
      <c r="AG106" s="7">
        <f t="shared" ca="1" si="42"/>
        <v>-4063.5657835852653</v>
      </c>
    </row>
    <row r="107" spans="29:33" x14ac:dyDescent="0.25">
      <c r="AC107" s="35">
        <f ca="1">IF(YEAR(AC106)-YEAR($AC$76)&lt;Übersicht!$F$40-1,DATE(YEAR(AC106)+1,1,1),DATE(YEAR(AC106),1,1))</f>
        <v>65381</v>
      </c>
      <c r="AD107" s="7">
        <f ca="1">IF(AC107=AC106,0,-12*Verrentung!$D$25)</f>
        <v>-2296.2346494953322</v>
      </c>
      <c r="AE107" s="7">
        <f t="shared" ca="1" si="41"/>
        <v>-2296.2346494953322</v>
      </c>
      <c r="AF107" s="7">
        <f ca="1">IF(AC107=AC106,0,-12*Verrentung!$D$37)</f>
        <v>-4063.5657835852653</v>
      </c>
      <c r="AG107" s="7">
        <f t="shared" ca="1" si="42"/>
        <v>-4063.5657835852653</v>
      </c>
    </row>
    <row r="108" spans="29:33" x14ac:dyDescent="0.25">
      <c r="AC108" s="35">
        <f ca="1">IF(YEAR(AC107)-YEAR($AC$76)&lt;Übersicht!$F$40-1,DATE(YEAR(AC107)+1,1,1),DATE(YEAR(AC107),1,1))</f>
        <v>65381</v>
      </c>
      <c r="AD108" s="7">
        <f ca="1">IF(AC108=AC107,0,-12*Verrentung!$D$25)</f>
        <v>0</v>
      </c>
      <c r="AE108" s="7">
        <f t="shared" ca="1" si="41"/>
        <v>0</v>
      </c>
      <c r="AF108" s="7">
        <f ca="1">IF(AC108=AC107,0,-12*Verrentung!$D$37)</f>
        <v>0</v>
      </c>
      <c r="AG108" s="7">
        <f t="shared" ca="1" si="42"/>
        <v>0</v>
      </c>
    </row>
    <row r="109" spans="29:33" x14ac:dyDescent="0.25">
      <c r="AC109" s="35">
        <f ca="1">IF(YEAR(AC108)-YEAR($AC$76)&lt;Übersicht!$F$40-1,DATE(YEAR(AC108)+1,1,1),DATE(YEAR(AC108),1,1))</f>
        <v>65381</v>
      </c>
      <c r="AD109" s="7">
        <f ca="1">IF(AC109=AC108,0,-12*Verrentung!$D$25)</f>
        <v>0</v>
      </c>
      <c r="AE109" s="7">
        <f t="shared" ca="1" si="41"/>
        <v>0</v>
      </c>
      <c r="AF109" s="7">
        <f ca="1">IF(AC109=AC108,0,-12*Verrentung!$D$37)</f>
        <v>0</v>
      </c>
      <c r="AG109" s="7">
        <f t="shared" ca="1" si="42"/>
        <v>0</v>
      </c>
    </row>
    <row r="110" spans="29:33" x14ac:dyDescent="0.25">
      <c r="AC110" s="35">
        <f ca="1">IF(YEAR(AC109)-YEAR($AC$76)&lt;Übersicht!$F$40-1,DATE(YEAR(AC109)+1,1,1),DATE(YEAR(AC109),1,1))</f>
        <v>65381</v>
      </c>
      <c r="AD110" s="7">
        <f ca="1">IF(AC110=AC109,0,-12*Verrentung!$D$25)</f>
        <v>0</v>
      </c>
      <c r="AE110" s="7">
        <f t="shared" ca="1" si="41"/>
        <v>0</v>
      </c>
      <c r="AF110" s="7">
        <f ca="1">IF(AC110=AC109,0,-12*Verrentung!$D$37)</f>
        <v>0</v>
      </c>
      <c r="AG110" s="7">
        <f t="shared" ca="1" si="42"/>
        <v>0</v>
      </c>
    </row>
    <row r="111" spans="29:33" x14ac:dyDescent="0.25">
      <c r="AC111" s="35">
        <f ca="1">IF(YEAR(AC110)-YEAR($AC$76)&lt;Übersicht!$F$40-1,DATE(YEAR(AC110)+1,1,1),DATE(YEAR(AC110),1,1))</f>
        <v>65381</v>
      </c>
      <c r="AD111" s="7">
        <f ca="1">IF(AC111=AC110,0,-12*Verrentung!$D$25)</f>
        <v>0</v>
      </c>
      <c r="AE111" s="7">
        <f t="shared" ca="1" si="41"/>
        <v>0</v>
      </c>
      <c r="AF111" s="7">
        <f ca="1">IF(AC111=AC110,0,-12*Verrentung!$D$37)</f>
        <v>0</v>
      </c>
      <c r="AG111" s="7">
        <f t="shared" ca="1" si="42"/>
        <v>0</v>
      </c>
    </row>
    <row r="112" spans="29:33" x14ac:dyDescent="0.25">
      <c r="AC112" s="35">
        <f ca="1">IF(YEAR(AC111)-YEAR($AC$76)&lt;Übersicht!$F$40-1,DATE(YEAR(AC111)+1,1,1),DATE(YEAR(AC111),1,1))</f>
        <v>65381</v>
      </c>
      <c r="AD112" s="7">
        <f ca="1">IF(AC112=AC111,0,-12*Verrentung!$D$25)</f>
        <v>0</v>
      </c>
      <c r="AE112" s="7">
        <f t="shared" ca="1" si="41"/>
        <v>0</v>
      </c>
      <c r="AF112" s="7">
        <f ca="1">IF(AC112=AC111,0,-12*Verrentung!$D$37)</f>
        <v>0</v>
      </c>
      <c r="AG112" s="7">
        <f t="shared" ca="1" si="42"/>
        <v>0</v>
      </c>
    </row>
    <row r="113" spans="29:33" x14ac:dyDescent="0.25">
      <c r="AC113" s="35">
        <f ca="1">IF(YEAR(AC112)-YEAR($AC$76)&lt;Übersicht!$F$40-1,DATE(YEAR(AC112)+1,1,1),DATE(YEAR(AC112),1,1))</f>
        <v>65381</v>
      </c>
      <c r="AD113" s="7">
        <f ca="1">IF(AC113=AC112,0,-12*Verrentung!$D$25)</f>
        <v>0</v>
      </c>
      <c r="AE113" s="7">
        <f t="shared" ca="1" si="41"/>
        <v>0</v>
      </c>
      <c r="AF113" s="7">
        <f ca="1">IF(AC113=AC112,0,-12*Verrentung!$D$37)</f>
        <v>0</v>
      </c>
      <c r="AG113" s="7">
        <f t="shared" ca="1" si="42"/>
        <v>0</v>
      </c>
    </row>
    <row r="114" spans="29:33" x14ac:dyDescent="0.25">
      <c r="AC114" s="35">
        <f ca="1">IF(YEAR(AC113)-YEAR($AC$76)&lt;Übersicht!$F$40-1,DATE(YEAR(AC113)+1,1,1),DATE(YEAR(AC113),1,1))</f>
        <v>65381</v>
      </c>
      <c r="AD114" s="7">
        <f ca="1">IF(AC114=AC113,0,-12*Verrentung!$D$25)</f>
        <v>0</v>
      </c>
      <c r="AE114" s="7">
        <f t="shared" ca="1" si="41"/>
        <v>0</v>
      </c>
      <c r="AF114" s="7">
        <f ca="1">IF(AC114=AC113,0,-12*Verrentung!$D$37)</f>
        <v>0</v>
      </c>
      <c r="AG114" s="7">
        <f t="shared" ca="1" si="42"/>
        <v>0</v>
      </c>
    </row>
    <row r="115" spans="29:33" x14ac:dyDescent="0.25">
      <c r="AC115" s="35">
        <f ca="1">IF(YEAR(AC114)-YEAR($AC$76)&lt;Übersicht!$F$40-1,DATE(YEAR(AC114)+1,1,1),DATE(YEAR(AC114),1,1))</f>
        <v>65381</v>
      </c>
      <c r="AD115" s="7">
        <f ca="1">IF(AC115=AC114,0,-12*Verrentung!$D$25)</f>
        <v>0</v>
      </c>
      <c r="AE115" s="7">
        <f t="shared" ca="1" si="41"/>
        <v>0</v>
      </c>
      <c r="AF115" s="7">
        <f ca="1">IF(AC115=AC114,0,-12*Verrentung!$D$37)</f>
        <v>0</v>
      </c>
      <c r="AG115" s="7">
        <f t="shared" ca="1" si="42"/>
        <v>0</v>
      </c>
    </row>
    <row r="116" spans="29:33" x14ac:dyDescent="0.25">
      <c r="AC116" s="35">
        <f ca="1">IF(YEAR(AC115)-YEAR($AC$76)&lt;Übersicht!$F$40-1,DATE(YEAR(AC115)+1,1,1),DATE(YEAR(AC115),1,1))</f>
        <v>65381</v>
      </c>
      <c r="AD116" s="7">
        <f ca="1">IF(AC116=AC115,0,-12*Verrentung!$D$25)</f>
        <v>0</v>
      </c>
      <c r="AE116" s="7">
        <f t="shared" ca="1" si="41"/>
        <v>0</v>
      </c>
      <c r="AF116" s="7">
        <f ca="1">IF(AC116=AC115,0,-12*Verrentung!$D$37)</f>
        <v>0</v>
      </c>
      <c r="AG116" s="7">
        <f t="shared" ca="1" si="42"/>
        <v>0</v>
      </c>
    </row>
    <row r="117" spans="29:33" x14ac:dyDescent="0.25">
      <c r="AC117" s="35">
        <f ca="1">IF(YEAR(AC116)-YEAR($AC$76)&lt;Übersicht!$F$40-1,DATE(YEAR(AC116)+1,1,1),DATE(YEAR(AC116),1,1))</f>
        <v>65381</v>
      </c>
      <c r="AD117" s="7">
        <f ca="1">IF(AC117=AC116,0,-12*Verrentung!$D$25)</f>
        <v>0</v>
      </c>
      <c r="AE117" s="7">
        <f t="shared" ca="1" si="41"/>
        <v>0</v>
      </c>
      <c r="AF117" s="7">
        <f ca="1">IF(AC117=AC116,0,-12*Verrentung!$D$37)</f>
        <v>0</v>
      </c>
      <c r="AG117" s="7">
        <f t="shared" ca="1" si="42"/>
        <v>0</v>
      </c>
    </row>
    <row r="118" spans="29:33" x14ac:dyDescent="0.25">
      <c r="AC118" s="35">
        <f ca="1">IF(YEAR(AC117)-YEAR($AC$76)&lt;Übersicht!$F$40-1,DATE(YEAR(AC117)+1,1,1),DATE(YEAR(AC117),1,1))</f>
        <v>65381</v>
      </c>
      <c r="AD118" s="7">
        <f ca="1">IF(AC118=AC117,0,-12*Verrentung!$D$25)</f>
        <v>0</v>
      </c>
      <c r="AE118" s="7">
        <f t="shared" ca="1" si="41"/>
        <v>0</v>
      </c>
      <c r="AF118" s="7">
        <f ca="1">IF(AC118=AC117,0,-12*Verrentung!$D$37)</f>
        <v>0</v>
      </c>
      <c r="AG118" s="7">
        <f t="shared" ca="1" si="42"/>
        <v>0</v>
      </c>
    </row>
    <row r="119" spans="29:33" x14ac:dyDescent="0.25">
      <c r="AC119" s="35">
        <f ca="1">IF(YEAR(AC118)-YEAR($AC$76)&lt;Übersicht!$F$40-1,DATE(YEAR(AC118)+1,1,1),DATE(YEAR(AC118),1,1))</f>
        <v>65381</v>
      </c>
      <c r="AD119" s="7">
        <f ca="1">IF(AC119=AC118,0,-12*Verrentung!$D$25)</f>
        <v>0</v>
      </c>
      <c r="AE119" s="7">
        <f t="shared" ca="1" si="41"/>
        <v>0</v>
      </c>
      <c r="AF119" s="7">
        <f ca="1">IF(AC119=AC118,0,-12*Verrentung!$D$37)</f>
        <v>0</v>
      </c>
      <c r="AG119" s="7">
        <f t="shared" ca="1" si="42"/>
        <v>0</v>
      </c>
    </row>
    <row r="120" spans="29:33" x14ac:dyDescent="0.25">
      <c r="AC120" s="35">
        <f ca="1">IF(YEAR(AC119)-YEAR($AC$76)&lt;Übersicht!$F$40-1,DATE(YEAR(AC119)+1,1,1),DATE(YEAR(AC119),1,1))</f>
        <v>65381</v>
      </c>
      <c r="AD120" s="7">
        <f ca="1">IF(AC120=AC119,0,-12*Verrentung!$D$25)</f>
        <v>0</v>
      </c>
      <c r="AE120" s="7">
        <f t="shared" ca="1" si="41"/>
        <v>0</v>
      </c>
      <c r="AF120" s="7">
        <f ca="1">IF(AC120=AC119,0,-12*Verrentung!$D$37)</f>
        <v>0</v>
      </c>
      <c r="AG120" s="7">
        <f t="shared" ca="1" si="42"/>
        <v>0</v>
      </c>
    </row>
    <row r="121" spans="29:33" x14ac:dyDescent="0.25">
      <c r="AC121" s="35">
        <f ca="1">IF(YEAR(AC120)-YEAR($AC$76)&lt;Übersicht!$F$40-1,DATE(YEAR(AC120)+1,1,1),DATE(YEAR(AC120),1,1))</f>
        <v>65381</v>
      </c>
      <c r="AD121" s="7">
        <f ca="1">IF(AC121=AC120,0,-12*Verrentung!$D$25)</f>
        <v>0</v>
      </c>
      <c r="AE121" s="7">
        <f t="shared" ca="1" si="41"/>
        <v>0</v>
      </c>
      <c r="AF121" s="7">
        <f ca="1">IF(AC121=AC120,0,-12*Verrentung!$D$37)</f>
        <v>0</v>
      </c>
      <c r="AG121" s="7">
        <f t="shared" ca="1" si="42"/>
        <v>0</v>
      </c>
    </row>
    <row r="122" spans="29:33" x14ac:dyDescent="0.25">
      <c r="AC122" s="35">
        <f ca="1">IF(YEAR(AC121)-YEAR($AC$76)&lt;Übersicht!$F$40-1,DATE(YEAR(AC121)+1,1,1),DATE(YEAR(AC121),1,1))</f>
        <v>65381</v>
      </c>
      <c r="AD122" s="7">
        <f ca="1">IF(AC122=AC121,0,-12*Verrentung!$D$25)</f>
        <v>0</v>
      </c>
      <c r="AE122" s="7">
        <f t="shared" ca="1" si="41"/>
        <v>0</v>
      </c>
      <c r="AF122" s="7">
        <f ca="1">IF(AC122=AC121,0,-12*Verrentung!$D$37)</f>
        <v>0</v>
      </c>
      <c r="AG122" s="7">
        <f t="shared" ca="1" si="42"/>
        <v>0</v>
      </c>
    </row>
    <row r="123" spans="29:33" x14ac:dyDescent="0.25">
      <c r="AC123" s="35">
        <f ca="1">IF(YEAR(AC122)-YEAR($AC$76)&lt;Übersicht!$F$40-1,DATE(YEAR(AC122)+1,1,1),DATE(YEAR(AC122),1,1))</f>
        <v>65381</v>
      </c>
      <c r="AD123" s="7">
        <f ca="1">IF(AC123=AC122,0,-12*Verrentung!$D$25)</f>
        <v>0</v>
      </c>
      <c r="AE123" s="7">
        <f t="shared" ca="1" si="41"/>
        <v>0</v>
      </c>
      <c r="AF123" s="7">
        <f ca="1">IF(AC123=AC122,0,-12*Verrentung!$D$37)</f>
        <v>0</v>
      </c>
      <c r="AG123" s="7">
        <f t="shared" ca="1" si="42"/>
        <v>0</v>
      </c>
    </row>
    <row r="124" spans="29:33" x14ac:dyDescent="0.25">
      <c r="AC124" s="35">
        <f ca="1">IF(YEAR(AC123)-YEAR($AC$76)&lt;Übersicht!$F$40-1,DATE(YEAR(AC123)+1,1,1),DATE(YEAR(AC123),1,1))</f>
        <v>65381</v>
      </c>
      <c r="AD124" s="7">
        <f ca="1">IF(AC124=AC123,0,-12*Verrentung!$D$25)</f>
        <v>0</v>
      </c>
      <c r="AE124" s="7">
        <f t="shared" ca="1" si="41"/>
        <v>0</v>
      </c>
      <c r="AF124" s="7">
        <f ca="1">IF(AC124=AC123,0,-12*Verrentung!$D$37)</f>
        <v>0</v>
      </c>
      <c r="AG124" s="7">
        <f t="shared" ca="1" si="42"/>
        <v>0</v>
      </c>
    </row>
    <row r="125" spans="29:33" x14ac:dyDescent="0.25">
      <c r="AC125" s="35">
        <f ca="1">IF(YEAR(AC124)-YEAR($AC$76)&lt;Übersicht!$F$40-1,DATE(YEAR(AC124)+1,1,1),DATE(YEAR(AC124),1,1))</f>
        <v>65381</v>
      </c>
      <c r="AD125" s="7">
        <f ca="1">IF(AC125=AC124,0,-12*Verrentung!$D$25)</f>
        <v>0</v>
      </c>
      <c r="AE125" s="7">
        <f t="shared" ca="1" si="41"/>
        <v>0</v>
      </c>
      <c r="AF125" s="7">
        <f ca="1">IF(AC125=AC124,0,-12*Verrentung!$D$37)</f>
        <v>0</v>
      </c>
      <c r="AG125" s="7">
        <f t="shared" ca="1" si="42"/>
        <v>0</v>
      </c>
    </row>
    <row r="126" spans="29:33" x14ac:dyDescent="0.25">
      <c r="AC126" s="35">
        <f ca="1">IF(YEAR(AC125)-YEAR($AC$76)&lt;Übersicht!$F$40-1,DATE(YEAR(AC125)+1,1,1),DATE(YEAR(AC125),1,1))</f>
        <v>65381</v>
      </c>
      <c r="AD126" s="7">
        <f ca="1">IF(AC126=AC125,0,-12*Verrentung!$D$25)</f>
        <v>0</v>
      </c>
      <c r="AE126" s="7">
        <f t="shared" ca="1" si="41"/>
        <v>0</v>
      </c>
      <c r="AF126" s="7">
        <f ca="1">IF(AC126=AC125,0,-12*Verrentung!$D$37)</f>
        <v>0</v>
      </c>
      <c r="AG126" s="7">
        <f t="shared" ca="1" si="42"/>
        <v>0</v>
      </c>
    </row>
    <row r="127" spans="29:33" x14ac:dyDescent="0.25">
      <c r="AC127" s="35">
        <f ca="1">IF(YEAR(AC126)-YEAR($AC$76)&lt;Übersicht!$F$40-1,DATE(YEAR(AC126)+1,1,1),DATE(YEAR(AC126),1,1))</f>
        <v>65381</v>
      </c>
      <c r="AD127" s="7">
        <f ca="1">IF(AC127=AC126,0,-12*Verrentung!$D$25)</f>
        <v>0</v>
      </c>
      <c r="AE127" s="7">
        <f t="shared" ca="1" si="41"/>
        <v>0</v>
      </c>
      <c r="AF127" s="7">
        <f ca="1">IF(AC127=AC126,0,-12*Verrentung!$D$37)</f>
        <v>0</v>
      </c>
      <c r="AG127" s="7">
        <f t="shared" ca="1" si="42"/>
        <v>0</v>
      </c>
    </row>
    <row r="128" spans="29:33" x14ac:dyDescent="0.25">
      <c r="AC128" s="35">
        <f ca="1">IF(YEAR(AC127)-YEAR($AC$76)&lt;Übersicht!$F$40-1,DATE(YEAR(AC127)+1,1,1),DATE(YEAR(AC127),1,1))</f>
        <v>65381</v>
      </c>
      <c r="AD128" s="7">
        <f ca="1">IF(AC128=AC127,0,-12*Verrentung!$D$25)</f>
        <v>0</v>
      </c>
      <c r="AE128" s="7">
        <f t="shared" ca="1" si="41"/>
        <v>0</v>
      </c>
      <c r="AF128" s="7">
        <f ca="1">IF(AC128=AC127,0,-12*Verrentung!$D$37)</f>
        <v>0</v>
      </c>
      <c r="AG128" s="7">
        <f t="shared" ca="1" si="42"/>
        <v>0</v>
      </c>
    </row>
    <row r="129" spans="29:33" x14ac:dyDescent="0.25">
      <c r="AC129" s="35">
        <f ca="1">IF(YEAR(AC128)-YEAR($AC$76)&lt;Übersicht!$F$40-1,DATE(YEAR(AC128)+1,1,1),DATE(YEAR(AC128),1,1))</f>
        <v>65381</v>
      </c>
      <c r="AD129" s="7">
        <f ca="1">IF(AC129=AC128,0,-12*Verrentung!$D$25)</f>
        <v>0</v>
      </c>
      <c r="AE129" s="7">
        <f t="shared" ca="1" si="41"/>
        <v>0</v>
      </c>
      <c r="AF129" s="7">
        <f ca="1">IF(AC129=AC128,0,-12*Verrentung!$D$37)</f>
        <v>0</v>
      </c>
      <c r="AG129" s="7">
        <f t="shared" ca="1" si="42"/>
        <v>0</v>
      </c>
    </row>
    <row r="130" spans="29:33" x14ac:dyDescent="0.25">
      <c r="AC130" s="35">
        <f ca="1">IF(YEAR(AC129)-YEAR($AC$76)&lt;Übersicht!$F$40-1,DATE(YEAR(AC129)+1,1,1),DATE(YEAR(AC129),1,1))</f>
        <v>65381</v>
      </c>
      <c r="AD130" s="7">
        <f ca="1">IF(AC130=AC129,0,-12*Verrentung!$D$25)</f>
        <v>0</v>
      </c>
      <c r="AE130" s="7">
        <f t="shared" ca="1" si="41"/>
        <v>0</v>
      </c>
      <c r="AF130" s="7">
        <f ca="1">IF(AC130=AC129,0,-12*Verrentung!$D$37)</f>
        <v>0</v>
      </c>
      <c r="AG130" s="7">
        <f t="shared" ca="1" si="42"/>
        <v>0</v>
      </c>
    </row>
    <row r="131" spans="29:33" x14ac:dyDescent="0.25">
      <c r="AC131" s="35">
        <f ca="1">IF(YEAR(AC130)-YEAR($AC$76)&lt;Übersicht!$F$40-1,DATE(YEAR(AC130)+1,1,1),DATE(YEAR(AC130),1,1))</f>
        <v>65381</v>
      </c>
      <c r="AD131" s="7">
        <f ca="1">IF(AC131=AC130,0,-12*Verrentung!$D$25)</f>
        <v>0</v>
      </c>
      <c r="AE131" s="7">
        <f t="shared" ca="1" si="41"/>
        <v>0</v>
      </c>
      <c r="AF131" s="7">
        <f ca="1">IF(AC131=AC130,0,-12*Verrentung!$D$37)</f>
        <v>0</v>
      </c>
      <c r="AG131" s="7">
        <f t="shared" ca="1" si="42"/>
        <v>0</v>
      </c>
    </row>
    <row r="132" spans="29:33" x14ac:dyDescent="0.25">
      <c r="AC132" s="35">
        <f ca="1">IF(YEAR(AC131)-YEAR($AC$76)&lt;Übersicht!$F$40-1,DATE(YEAR(AC131)+1,1,1),DATE(YEAR(AC131),1,1))</f>
        <v>65381</v>
      </c>
      <c r="AD132" s="7">
        <f ca="1">IF(AC132=AC131,0,-12*Verrentung!$D$25)</f>
        <v>0</v>
      </c>
      <c r="AE132" s="7">
        <f t="shared" ca="1" si="41"/>
        <v>0</v>
      </c>
      <c r="AF132" s="7">
        <f ca="1">IF(AC132=AC131,0,-12*Verrentung!$D$37)</f>
        <v>0</v>
      </c>
      <c r="AG132" s="7">
        <f t="shared" ca="1" si="42"/>
        <v>0</v>
      </c>
    </row>
    <row r="133" spans="29:33" x14ac:dyDescent="0.25">
      <c r="AC133" s="35">
        <f ca="1">IF(YEAR(AC132)-YEAR($AC$76)&lt;Übersicht!$F$40-1,DATE(YEAR(AC132)+1,1,1),DATE(YEAR(AC132),1,1))</f>
        <v>65381</v>
      </c>
      <c r="AD133" s="7">
        <f ca="1">IF(AC133=AC132,0,-12*Verrentung!$D$25)</f>
        <v>0</v>
      </c>
      <c r="AE133" s="7">
        <f t="shared" ca="1" si="41"/>
        <v>0</v>
      </c>
      <c r="AF133" s="7">
        <f ca="1">IF(AC133=AC132,0,-12*Verrentung!$D$37)</f>
        <v>0</v>
      </c>
      <c r="AG133" s="7">
        <f t="shared" ca="1" si="42"/>
        <v>0</v>
      </c>
    </row>
    <row r="134" spans="29:33" x14ac:dyDescent="0.25">
      <c r="AC134" s="35">
        <f ca="1">IF(YEAR(AC133)-YEAR($AC$76)&lt;Übersicht!$F$40-1,DATE(YEAR(AC133)+1,1,1),DATE(YEAR(AC133),1,1))</f>
        <v>65381</v>
      </c>
      <c r="AD134" s="7">
        <f ca="1">IF(AC134=AC133,0,-12*Verrentung!$D$25)</f>
        <v>0</v>
      </c>
      <c r="AE134" s="7">
        <f t="shared" ca="1" si="41"/>
        <v>0</v>
      </c>
      <c r="AF134" s="7">
        <f ca="1">IF(AC134=AC133,0,-12*Verrentung!$D$37)</f>
        <v>0</v>
      </c>
      <c r="AG134" s="7">
        <f t="shared" ca="1" si="42"/>
        <v>0</v>
      </c>
    </row>
    <row r="135" spans="29:33" x14ac:dyDescent="0.25">
      <c r="AC135" s="35">
        <f ca="1">IF(YEAR(AC134)-YEAR($AC$76)&lt;Übersicht!$F$40-1,DATE(YEAR(AC134)+1,1,1),DATE(YEAR(AC134),1,1))</f>
        <v>65381</v>
      </c>
      <c r="AD135" s="7">
        <f ca="1">IF(AC135=AC134,0,-12*Verrentung!$D$25)</f>
        <v>0</v>
      </c>
      <c r="AE135" s="7">
        <f t="shared" ca="1" si="41"/>
        <v>0</v>
      </c>
      <c r="AF135" s="7">
        <f ca="1">IF(AC135=AC134,0,-12*Verrentung!$D$37)</f>
        <v>0</v>
      </c>
      <c r="AG135" s="7">
        <f t="shared" ca="1" si="42"/>
        <v>0</v>
      </c>
    </row>
    <row r="136" spans="29:33" x14ac:dyDescent="0.25">
      <c r="AC136" s="35">
        <f ca="1">IF(YEAR(AC135)-YEAR($AC$76)&lt;Übersicht!$F$40-1,DATE(YEAR(AC135)+1,1,1),DATE(YEAR(AC135),1,1))</f>
        <v>65381</v>
      </c>
      <c r="AD136" s="7">
        <f ca="1">IF(AC136=AC135,0,-12*Verrentung!$D$25)</f>
        <v>0</v>
      </c>
      <c r="AE136" s="7">
        <f t="shared" ca="1" si="41"/>
        <v>0</v>
      </c>
      <c r="AF136" s="7">
        <f ca="1">IF(AC136=AC135,0,-12*Verrentung!$D$37)</f>
        <v>0</v>
      </c>
      <c r="AG136" s="7">
        <f t="shared" ca="1" si="42"/>
        <v>0</v>
      </c>
    </row>
    <row r="137" spans="29:33" x14ac:dyDescent="0.25">
      <c r="AC137" s="35">
        <f ca="1">IF(YEAR(AC136)-YEAR($AC$76)&lt;Übersicht!$F$40-1,DATE(YEAR(AC136)+1,1,1),DATE(YEAR(AC136),1,1))</f>
        <v>65381</v>
      </c>
      <c r="AD137" s="7">
        <f ca="1">IF(AC137=AC136,0,-12*Verrentung!$D$25)</f>
        <v>0</v>
      </c>
      <c r="AE137" s="7">
        <f t="shared" ca="1" si="41"/>
        <v>0</v>
      </c>
      <c r="AF137" s="7">
        <f ca="1">IF(AC137=AC136,0,-12*Verrentung!$D$37)</f>
        <v>0</v>
      </c>
      <c r="AG137" s="7">
        <f t="shared" ca="1" si="42"/>
        <v>0</v>
      </c>
    </row>
    <row r="138" spans="29:33" x14ac:dyDescent="0.25">
      <c r="AC138" s="35">
        <f ca="1">IF(YEAR(AC137)-YEAR($AC$76)&lt;Übersicht!$F$40-1,DATE(YEAR(AC137)+1,1,1),DATE(YEAR(AC137),1,1))</f>
        <v>65381</v>
      </c>
      <c r="AD138" s="7">
        <f ca="1">IF(AC138=AC137,0,-12*Verrentung!$D$25)</f>
        <v>0</v>
      </c>
      <c r="AE138" s="7">
        <f t="shared" ca="1" si="41"/>
        <v>0</v>
      </c>
      <c r="AF138" s="7">
        <f ca="1">IF(AC138=AC137,0,-12*Verrentung!$D$37)</f>
        <v>0</v>
      </c>
      <c r="AG138" s="7">
        <f t="shared" ca="1" si="42"/>
        <v>0</v>
      </c>
    </row>
    <row r="139" spans="29:33" x14ac:dyDescent="0.25">
      <c r="AC139" s="35">
        <f ca="1">IF(YEAR(AC138)-YEAR($AC$76)&lt;Übersicht!$F$40-1,DATE(YEAR(AC138)+1,1,1),DATE(YEAR(AC138),1,1))</f>
        <v>65381</v>
      </c>
      <c r="AD139" s="7">
        <f ca="1">IF(AC139=AC138,0,-12*Verrentung!$D$25)</f>
        <v>0</v>
      </c>
      <c r="AE139" s="7">
        <f t="shared" ca="1" si="41"/>
        <v>0</v>
      </c>
      <c r="AF139" s="7">
        <f ca="1">IF(AC139=AC138,0,-12*Verrentung!$D$37)</f>
        <v>0</v>
      </c>
      <c r="AG139" s="7">
        <f t="shared" ca="1" si="42"/>
        <v>0</v>
      </c>
    </row>
    <row r="140" spans="29:33" x14ac:dyDescent="0.25">
      <c r="AC140" s="35">
        <f ca="1">IF(YEAR(AC139)-YEAR($AC$76)&lt;Übersicht!$F$40-1,DATE(YEAR(AC139)+1,1,1),DATE(YEAR(AC139),1,1))</f>
        <v>65381</v>
      </c>
      <c r="AD140" s="7">
        <f ca="1">IF(AC140=AC139,0,-12*Verrentung!$D$25)</f>
        <v>0</v>
      </c>
      <c r="AE140" s="7">
        <f t="shared" ca="1" si="41"/>
        <v>0</v>
      </c>
      <c r="AF140" s="7">
        <f ca="1">IF(AC140=AC139,0,-12*Verrentung!$D$37)</f>
        <v>0</v>
      </c>
      <c r="AG140" s="7">
        <f t="shared" ca="1" si="42"/>
        <v>0</v>
      </c>
    </row>
    <row r="141" spans="29:33" x14ac:dyDescent="0.25">
      <c r="AC141" s="35">
        <f ca="1">IF(YEAR(AC140)-YEAR($AC$76)&lt;Übersicht!$F$40-1,DATE(YEAR(AC140)+1,1,1),DATE(YEAR(AC140),1,1))</f>
        <v>65381</v>
      </c>
      <c r="AD141" s="7">
        <f ca="1">IF(AC141=AC140,0,-12*Verrentung!$D$25)</f>
        <v>0</v>
      </c>
      <c r="AE141" s="7">
        <f t="shared" ca="1" si="41"/>
        <v>0</v>
      </c>
      <c r="AF141" s="7">
        <f ca="1">IF(AC141=AC140,0,-12*Verrentung!$D$37)</f>
        <v>0</v>
      </c>
      <c r="AG141" s="7">
        <f t="shared" ca="1" si="42"/>
        <v>0</v>
      </c>
    </row>
    <row r="142" spans="29:33" x14ac:dyDescent="0.25">
      <c r="AC142" s="35">
        <f ca="1">IF(YEAR(AC141)-YEAR($AC$76)&lt;Übersicht!$F$40-1,DATE(YEAR(AC141)+1,1,1),DATE(YEAR(AC141),1,1))</f>
        <v>65381</v>
      </c>
      <c r="AD142" s="7">
        <f ca="1">IF(AC142=AC141,0,-12*Verrentung!$D$25)</f>
        <v>0</v>
      </c>
      <c r="AE142" s="7">
        <f t="shared" ca="1" si="41"/>
        <v>0</v>
      </c>
      <c r="AF142" s="7">
        <f ca="1">IF(AC142=AC141,0,-12*Verrentung!$D$37)</f>
        <v>0</v>
      </c>
      <c r="AG142" s="7">
        <f t="shared" ca="1" si="42"/>
        <v>0</v>
      </c>
    </row>
    <row r="143" spans="29:33" x14ac:dyDescent="0.25">
      <c r="AC143" s="35">
        <f ca="1">IF(YEAR(AC142)-YEAR($AC$76)&lt;Übersicht!$F$40-1,DATE(YEAR(AC142)+1,1,1),DATE(YEAR(AC142),1,1))</f>
        <v>65381</v>
      </c>
      <c r="AD143" s="7">
        <f ca="1">IF(AC143=AC142,0,-12*Verrentung!$D$25)</f>
        <v>0</v>
      </c>
      <c r="AE143" s="7">
        <f t="shared" ca="1" si="41"/>
        <v>0</v>
      </c>
      <c r="AF143" s="7">
        <f ca="1">IF(AC143=AC142,0,-12*Verrentung!$D$37)</f>
        <v>0</v>
      </c>
      <c r="AG143" s="7">
        <f t="shared" ca="1" si="42"/>
        <v>0</v>
      </c>
    </row>
    <row r="144" spans="29:33" x14ac:dyDescent="0.25">
      <c r="AC144" s="35">
        <f ca="1">IF(YEAR(AC143)-YEAR($AC$76)&lt;Übersicht!$F$40-1,DATE(YEAR(AC143)+1,1,1),DATE(YEAR(AC143),1,1))</f>
        <v>65381</v>
      </c>
      <c r="AD144" s="7">
        <f ca="1">IF(AC144=AC143,0,-12*Verrentung!$D$25)</f>
        <v>0</v>
      </c>
      <c r="AE144" s="7">
        <f t="shared" ref="AE144:AE149" ca="1" si="43">AD144</f>
        <v>0</v>
      </c>
      <c r="AF144" s="7">
        <f ca="1">IF(AC144=AC143,0,-12*Verrentung!$D$37)</f>
        <v>0</v>
      </c>
      <c r="AG144" s="7">
        <f t="shared" ref="AG144:AG149" ca="1" si="44">AF144</f>
        <v>0</v>
      </c>
    </row>
    <row r="145" spans="29:33" x14ac:dyDescent="0.25">
      <c r="AC145" s="35">
        <f ca="1">IF(YEAR(AC144)-YEAR($AC$76)&lt;Übersicht!$F$40-1,DATE(YEAR(AC144)+1,1,1),DATE(YEAR(AC144),1,1))</f>
        <v>65381</v>
      </c>
      <c r="AD145" s="7">
        <f ca="1">IF(AC145=AC144,0,-12*Verrentung!$D$25)</f>
        <v>0</v>
      </c>
      <c r="AE145" s="7">
        <f t="shared" ca="1" si="43"/>
        <v>0</v>
      </c>
      <c r="AF145" s="7">
        <f ca="1">IF(AC145=AC144,0,-12*Verrentung!$D$37)</f>
        <v>0</v>
      </c>
      <c r="AG145" s="7">
        <f t="shared" ca="1" si="44"/>
        <v>0</v>
      </c>
    </row>
    <row r="146" spans="29:33" x14ac:dyDescent="0.25">
      <c r="AC146" s="35">
        <f ca="1">IF(YEAR(AC145)-YEAR($AC$76)&lt;Übersicht!$F$40-1,DATE(YEAR(AC145)+1,1,1),DATE(YEAR(AC145),1,1))</f>
        <v>65381</v>
      </c>
      <c r="AD146" s="7">
        <f ca="1">IF(AC146=AC145,0,-12*Verrentung!$D$25)</f>
        <v>0</v>
      </c>
      <c r="AE146" s="7">
        <f t="shared" ca="1" si="43"/>
        <v>0</v>
      </c>
      <c r="AF146" s="7">
        <f ca="1">IF(AC146=AC145,0,-12*Verrentung!$D$37)</f>
        <v>0</v>
      </c>
      <c r="AG146" s="7">
        <f t="shared" ca="1" si="44"/>
        <v>0</v>
      </c>
    </row>
    <row r="147" spans="29:33" x14ac:dyDescent="0.25">
      <c r="AC147" s="35">
        <f ca="1">IF(YEAR(AC146)-YEAR($AC$76)&lt;Übersicht!$F$40-1,DATE(YEAR(AC146)+1,1,1),DATE(YEAR(AC146),1,1))</f>
        <v>65381</v>
      </c>
      <c r="AD147" s="7">
        <f ca="1">IF(AC147=AC146,0,-12*Verrentung!$D$25)</f>
        <v>0</v>
      </c>
      <c r="AE147" s="7">
        <f t="shared" ca="1" si="43"/>
        <v>0</v>
      </c>
      <c r="AF147" s="7">
        <f ca="1">IF(AC147=AC146,0,-12*Verrentung!$D$37)</f>
        <v>0</v>
      </c>
      <c r="AG147" s="7">
        <f t="shared" ca="1" si="44"/>
        <v>0</v>
      </c>
    </row>
    <row r="148" spans="29:33" x14ac:dyDescent="0.25">
      <c r="AC148" s="35">
        <f ca="1">IF(YEAR(AC147)-YEAR($AC$76)&lt;Übersicht!$F$40-1,DATE(YEAR(AC147)+1,1,1),DATE(YEAR(AC147),1,1))</f>
        <v>65381</v>
      </c>
      <c r="AD148" s="7">
        <f ca="1">IF(AC148=AC147,0,-12*Verrentung!$D$25)</f>
        <v>0</v>
      </c>
      <c r="AE148" s="7">
        <f t="shared" ca="1" si="43"/>
        <v>0</v>
      </c>
      <c r="AF148" s="7">
        <f ca="1">IF(AC148=AC147,0,-12*Verrentung!$D$37)</f>
        <v>0</v>
      </c>
      <c r="AG148" s="7">
        <f t="shared" ca="1" si="44"/>
        <v>0</v>
      </c>
    </row>
    <row r="149" spans="29:33" x14ac:dyDescent="0.25">
      <c r="AC149" s="35">
        <f ca="1">IF(YEAR(AC148)-YEAR($AC$76)&lt;Übersicht!$F$40-1,DATE(YEAR(AC148)+1,1,1),DATE(YEAR(AC148),1,1))</f>
        <v>65381</v>
      </c>
      <c r="AD149" s="7">
        <f ca="1">IF(AC149=AC148,0,-12*Verrentung!$D$25)</f>
        <v>0</v>
      </c>
      <c r="AE149" s="7">
        <f t="shared" ca="1" si="43"/>
        <v>0</v>
      </c>
      <c r="AF149" s="7">
        <f ca="1">IF(AC149=AC148,0,-12*Verrentung!$D$37)</f>
        <v>0</v>
      </c>
      <c r="AG149" s="7">
        <f t="shared" ca="1" si="44"/>
        <v>0</v>
      </c>
    </row>
  </sheetData>
  <sheetProtection sheet="1" objects="1" scenarios="1"/>
  <mergeCells count="13">
    <mergeCell ref="U1:X1"/>
    <mergeCell ref="Y1:AA1"/>
    <mergeCell ref="AC1:AG1"/>
    <mergeCell ref="B1:F1"/>
    <mergeCell ref="G1:K1"/>
    <mergeCell ref="L1:P1"/>
    <mergeCell ref="O2:P2"/>
    <mergeCell ref="Q1:T1"/>
    <mergeCell ref="C2:D2"/>
    <mergeCell ref="E2:F2"/>
    <mergeCell ref="H2:I2"/>
    <mergeCell ref="J2:K2"/>
    <mergeCell ref="M2:N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49"/>
  <sheetViews>
    <sheetView topLeftCell="Q1" workbookViewId="0">
      <selection activeCell="AC45" sqref="AC45"/>
    </sheetView>
  </sheetViews>
  <sheetFormatPr baseColWidth="10" defaultColWidth="9.140625" defaultRowHeight="15" x14ac:dyDescent="0.25"/>
  <cols>
    <col min="1" max="1" width="4.5703125" bestFit="1" customWidth="1"/>
    <col min="2" max="2" width="9.5703125" bestFit="1" customWidth="1"/>
    <col min="3" max="3" width="8.7109375" customWidth="1"/>
    <col min="4" max="4" width="8.85546875" customWidth="1"/>
    <col min="5" max="6" width="7.7109375" customWidth="1"/>
    <col min="7" max="7" width="9.5703125" bestFit="1" customWidth="1"/>
    <col min="8" max="8" width="9" customWidth="1"/>
    <col min="9" max="9" width="7.140625" bestFit="1" customWidth="1"/>
    <col min="10" max="10" width="7.140625" customWidth="1"/>
    <col min="11" max="12" width="8" bestFit="1" customWidth="1"/>
    <col min="13" max="13" width="7.42578125" bestFit="1" customWidth="1"/>
    <col min="14" max="15" width="8.85546875" customWidth="1"/>
    <col min="16" max="16" width="10.28515625" customWidth="1"/>
    <col min="17" max="17" width="9.5703125" bestFit="1" customWidth="1"/>
    <col min="18" max="18" width="17.28515625" bestFit="1" customWidth="1"/>
    <col min="19" max="19" width="15" bestFit="1" customWidth="1"/>
    <col min="20" max="20" width="9.85546875" bestFit="1" customWidth="1"/>
    <col min="21" max="21" width="19.7109375" bestFit="1" customWidth="1"/>
    <col min="22" max="22" width="12.7109375" bestFit="1" customWidth="1"/>
    <col min="23" max="23" width="22.140625" bestFit="1" customWidth="1"/>
    <col min="24" max="24" width="12.7109375" bestFit="1" customWidth="1"/>
    <col min="25" max="25" width="19" bestFit="1" customWidth="1"/>
    <col min="26" max="26" width="10.28515625" bestFit="1" customWidth="1"/>
    <col min="27" max="27" width="10" bestFit="1" customWidth="1"/>
    <col min="28" max="28" width="12.140625" bestFit="1" customWidth="1"/>
    <col min="29" max="29" width="12.7109375" bestFit="1" customWidth="1"/>
    <col min="30" max="30" width="15" bestFit="1" customWidth="1"/>
    <col min="31" max="31" width="25" bestFit="1" customWidth="1"/>
    <col min="32" max="32" width="15" bestFit="1" customWidth="1"/>
    <col min="33" max="33" width="25" bestFit="1" customWidth="1"/>
  </cols>
  <sheetData>
    <row r="1" spans="1:33" s="1" customFormat="1" ht="15" customHeight="1" x14ac:dyDescent="0.25">
      <c r="B1" s="62" t="s">
        <v>18</v>
      </c>
      <c r="C1" s="62"/>
      <c r="D1" s="62"/>
      <c r="E1" s="62"/>
      <c r="F1" s="62"/>
      <c r="G1" s="61" t="s">
        <v>19</v>
      </c>
      <c r="H1" s="61"/>
      <c r="I1" s="61"/>
      <c r="J1" s="61"/>
      <c r="K1" s="61"/>
      <c r="L1" s="62" t="s">
        <v>7</v>
      </c>
      <c r="M1" s="62"/>
      <c r="N1" s="62"/>
      <c r="O1" s="62"/>
      <c r="P1" s="62"/>
      <c r="Q1" s="62" t="s">
        <v>8</v>
      </c>
      <c r="R1" s="62"/>
      <c r="S1" s="62"/>
      <c r="T1" s="62"/>
      <c r="U1" s="62" t="s">
        <v>14</v>
      </c>
      <c r="V1" s="62"/>
      <c r="W1" s="62"/>
      <c r="X1" s="62"/>
      <c r="Y1" s="62" t="s">
        <v>1</v>
      </c>
      <c r="Z1" s="62"/>
      <c r="AA1" s="62"/>
      <c r="AB1" s="39"/>
      <c r="AC1" s="62" t="s">
        <v>36</v>
      </c>
      <c r="AD1" s="62"/>
      <c r="AE1" s="62"/>
      <c r="AF1" s="62"/>
      <c r="AG1" s="62"/>
    </row>
    <row r="2" spans="1:33" s="1" customFormat="1" x14ac:dyDescent="0.25">
      <c r="A2" s="1" t="s">
        <v>3</v>
      </c>
      <c r="B2" s="1" t="s">
        <v>6</v>
      </c>
      <c r="C2" s="61" t="s">
        <v>98</v>
      </c>
      <c r="D2" s="61"/>
      <c r="E2" s="61" t="s">
        <v>99</v>
      </c>
      <c r="F2" s="61"/>
      <c r="G2" s="1" t="s">
        <v>6</v>
      </c>
      <c r="H2" s="61" t="s">
        <v>98</v>
      </c>
      <c r="I2" s="61"/>
      <c r="J2" s="61" t="s">
        <v>99</v>
      </c>
      <c r="K2" s="61"/>
      <c r="L2" s="1" t="s">
        <v>6</v>
      </c>
      <c r="M2" s="61" t="s">
        <v>98</v>
      </c>
      <c r="N2" s="61"/>
      <c r="O2" s="61" t="s">
        <v>99</v>
      </c>
      <c r="P2" s="61"/>
      <c r="Q2" s="1" t="s">
        <v>6</v>
      </c>
      <c r="R2" s="1" t="s">
        <v>20</v>
      </c>
      <c r="S2" s="1" t="s">
        <v>21</v>
      </c>
      <c r="T2" s="1" t="s">
        <v>9</v>
      </c>
      <c r="U2" s="1" t="s">
        <v>10</v>
      </c>
      <c r="V2" s="1" t="s">
        <v>11</v>
      </c>
      <c r="W2" s="1" t="s">
        <v>12</v>
      </c>
      <c r="X2" s="1" t="s">
        <v>13</v>
      </c>
      <c r="Y2" s="1" t="s">
        <v>16</v>
      </c>
      <c r="Z2" s="1" t="s">
        <v>15</v>
      </c>
      <c r="AA2" s="1" t="s">
        <v>17</v>
      </c>
      <c r="AB2" s="1" t="s">
        <v>0</v>
      </c>
      <c r="AC2" s="1" t="s">
        <v>32</v>
      </c>
      <c r="AD2" s="1" t="s">
        <v>34</v>
      </c>
      <c r="AE2" s="1" t="s">
        <v>35</v>
      </c>
      <c r="AF2" s="1" t="s">
        <v>74</v>
      </c>
      <c r="AG2" s="1" t="s">
        <v>75</v>
      </c>
    </row>
    <row r="3" spans="1:33" s="1" customFormat="1" x14ac:dyDescent="0.25"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4</v>
      </c>
      <c r="M3" s="1" t="s">
        <v>5</v>
      </c>
      <c r="N3" s="1" t="s">
        <v>4</v>
      </c>
      <c r="O3" s="1" t="s">
        <v>5</v>
      </c>
      <c r="P3" s="1" t="s">
        <v>4</v>
      </c>
      <c r="Q3" s="1" t="s">
        <v>4</v>
      </c>
      <c r="R3" s="1" t="s">
        <v>4</v>
      </c>
      <c r="S3" s="1" t="s">
        <v>4</v>
      </c>
      <c r="T3" s="1" t="s">
        <v>4</v>
      </c>
      <c r="U3" s="1" t="s">
        <v>5</v>
      </c>
      <c r="V3" s="1" t="s">
        <v>4</v>
      </c>
      <c r="W3" s="1" t="s">
        <v>5</v>
      </c>
      <c r="X3" s="1" t="s">
        <v>4</v>
      </c>
      <c r="Y3" s="1" t="s">
        <v>4</v>
      </c>
      <c r="Z3" s="1" t="s">
        <v>5</v>
      </c>
      <c r="AA3" s="1" t="s">
        <v>4</v>
      </c>
      <c r="AB3" s="1" t="s">
        <v>4</v>
      </c>
      <c r="AC3" s="1" t="s">
        <v>33</v>
      </c>
      <c r="AD3" s="1" t="s">
        <v>4</v>
      </c>
      <c r="AE3" s="1" t="s">
        <v>4</v>
      </c>
      <c r="AF3" s="1" t="s">
        <v>4</v>
      </c>
      <c r="AG3" s="1" t="s">
        <v>4</v>
      </c>
    </row>
    <row r="4" spans="1:33" x14ac:dyDescent="0.25">
      <c r="A4">
        <v>1</v>
      </c>
      <c r="B4" s="7">
        <f>IF(A4="",0,Übersicht!$G$5)</f>
        <v>1264.9000000000001</v>
      </c>
      <c r="C4" s="8">
        <f>IF(A4="",0,Übersicht!$G$6)</f>
        <v>3.39E-2</v>
      </c>
      <c r="D4" s="7">
        <f t="shared" ref="D4:D35" si="0">B4*C4</f>
        <v>42.880110000000002</v>
      </c>
      <c r="E4" s="8">
        <f>IF(A4="",0,Übersicht!$G$7)</f>
        <v>0</v>
      </c>
      <c r="F4" s="7">
        <f>B4*E4</f>
        <v>0</v>
      </c>
      <c r="G4" s="7">
        <f>IF(A4="",0,Übersicht!$G$9)</f>
        <v>0</v>
      </c>
      <c r="H4" s="8">
        <f>IF(A4="",0,Übersicht!$G$10)</f>
        <v>2E-3</v>
      </c>
      <c r="I4" s="7">
        <f>G4*H4</f>
        <v>0</v>
      </c>
      <c r="J4" s="8">
        <f>IF(A4="",0,Übersicht!$G$11)</f>
        <v>5.5000000000000003E-4</v>
      </c>
      <c r="K4" s="7">
        <f>G4*J4</f>
        <v>0</v>
      </c>
      <c r="L4" s="7">
        <f>IF(A4="",0,Übersicht!$G$13)</f>
        <v>0</v>
      </c>
      <c r="M4" s="8">
        <f>IF(A4="",0,Übersicht!$G$14)</f>
        <v>0</v>
      </c>
      <c r="N4" s="7">
        <f>L4*M4</f>
        <v>0</v>
      </c>
      <c r="O4" s="8">
        <f>IF(A4="",0,Übersicht!$G$15)</f>
        <v>0</v>
      </c>
      <c r="P4" s="7">
        <f>L4*O4</f>
        <v>0</v>
      </c>
      <c r="Q4" s="7">
        <f t="shared" ref="Q4:Q35" si="1">B4+G4+L4</f>
        <v>1264.9000000000001</v>
      </c>
      <c r="R4" s="7">
        <f>D4+F4+I4+K4+N4+P4</f>
        <v>42.880110000000002</v>
      </c>
      <c r="S4" s="7">
        <f>IF(Übersicht!$G$19="JA",IF(A4&lt;=Übersicht!$G$17,Übersicht!$G$18/Übersicht!$G$17,0),0)</f>
        <v>0</v>
      </c>
      <c r="T4" s="7">
        <f t="shared" ref="T4:T67" si="2">Q4-R4-S4</f>
        <v>1222.01989</v>
      </c>
      <c r="U4" s="9">
        <f>IF(A4="",0,Übersicht!$G$20)</f>
        <v>1.7500000000000002E-2</v>
      </c>
      <c r="V4" s="7">
        <f>IF(A4="",0,T4*(1+U4))</f>
        <v>1243.4052380750002</v>
      </c>
      <c r="W4" s="8">
        <f>IF(A4="",0,Übersicht!$G$21)</f>
        <v>4.4600000000000001E-2</v>
      </c>
      <c r="X4" s="7">
        <f>IF(A4="",0,T4*(1+W4))</f>
        <v>1276.521977094</v>
      </c>
      <c r="Y4" s="7">
        <f t="shared" ref="Y4:Y35" si="3">B4+G4</f>
        <v>1264.9000000000001</v>
      </c>
      <c r="Z4" s="10">
        <f>IF(A4="",0,Übersicht!$G$29)</f>
        <v>0</v>
      </c>
      <c r="AA4" s="7">
        <f>Y4*Z4</f>
        <v>0</v>
      </c>
      <c r="AB4" s="7">
        <f>IF(A4="",0,IF(Übersicht!$G$19="JA",B4+G4,IF(A4&lt;=Übersicht!$G$17,B4+G4+Übersicht!$G$18/Übersicht!$G$17,B4+G4)))</f>
        <v>2014.9</v>
      </c>
      <c r="AC4" s="12">
        <f ca="1">IF(A4="","",DATE(YEAR(TODAY())-1+A4,1,1))</f>
        <v>41640</v>
      </c>
      <c r="AD4" s="7">
        <f>AB4</f>
        <v>2014.9</v>
      </c>
      <c r="AE4" s="7">
        <f>AB4-AA4</f>
        <v>2014.9</v>
      </c>
      <c r="AF4" s="7">
        <f>AB4</f>
        <v>2014.9</v>
      </c>
      <c r="AG4" s="7">
        <f>AB4-AA4</f>
        <v>2014.9</v>
      </c>
    </row>
    <row r="5" spans="1:33" x14ac:dyDescent="0.25">
      <c r="A5">
        <f>IF(Übersicht!$G$4&gt;A4,A4+1,"")</f>
        <v>2</v>
      </c>
      <c r="B5" s="7">
        <f>IF(A5="",0,B4*(1+Übersicht!$G$8))</f>
        <v>1264.9000000000001</v>
      </c>
      <c r="C5" s="8">
        <f>IF(A5="",0,Übersicht!$G$6)</f>
        <v>3.39E-2</v>
      </c>
      <c r="D5" s="7">
        <f t="shared" si="0"/>
        <v>42.880110000000002</v>
      </c>
      <c r="E5" s="8">
        <f>IF(A5="",0,Übersicht!$G$7)</f>
        <v>0</v>
      </c>
      <c r="F5" s="7">
        <f>IF(A5="",0,B5*E5+F4)</f>
        <v>0</v>
      </c>
      <c r="G5" s="7">
        <f>IF(A5="",0,G4*(1+Übersicht!$G$12))</f>
        <v>0</v>
      </c>
      <c r="H5" s="8">
        <f>IF(A5="",0,Übersicht!$G$10)</f>
        <v>2E-3</v>
      </c>
      <c r="I5" s="7">
        <f t="shared" ref="I5:I68" si="4">G5*H5</f>
        <v>0</v>
      </c>
      <c r="J5" s="8">
        <f>IF(A5="",0,Übersicht!$G$11)</f>
        <v>5.5000000000000003E-4</v>
      </c>
      <c r="K5" s="7">
        <f>IF(A5="",0,G5*J5+K4)</f>
        <v>0</v>
      </c>
      <c r="L5" s="7">
        <f>IF(A5="",0,L4*(1+Übersicht!$G$16))</f>
        <v>0</v>
      </c>
      <c r="M5" s="8">
        <f>IF(A5="",0,Übersicht!$G$14)</f>
        <v>0</v>
      </c>
      <c r="N5" s="7">
        <f t="shared" ref="N5:N68" si="5">L5*M5</f>
        <v>0</v>
      </c>
      <c r="O5" s="8">
        <f>IF(A5="",0,Übersicht!$G$15)</f>
        <v>0</v>
      </c>
      <c r="P5" s="7">
        <f>IF(A5="",0,L5*O5+P4)</f>
        <v>0</v>
      </c>
      <c r="Q5" s="7">
        <f t="shared" si="1"/>
        <v>1264.9000000000001</v>
      </c>
      <c r="R5" s="7">
        <f t="shared" ref="R5:R68" si="6">D5+F5+I5+K5+N5+P5</f>
        <v>42.880110000000002</v>
      </c>
      <c r="S5" s="7">
        <f>IF(Übersicht!$G$19="JA",IF(A5&lt;=Übersicht!$G$17,Übersicht!$G$18/Übersicht!$G$17,0),0)</f>
        <v>0</v>
      </c>
      <c r="T5" s="7">
        <f t="shared" si="2"/>
        <v>1222.01989</v>
      </c>
      <c r="U5" s="9">
        <f>IF(A5="",0,Übersicht!$G$20)</f>
        <v>1.7500000000000002E-2</v>
      </c>
      <c r="V5" s="7">
        <f>IF(A5="",0,(T5+V4)*(1+U5))</f>
        <v>2508.570067816313</v>
      </c>
      <c r="W5" s="8">
        <f>IF(A5="",0,Übersicht!$G$21)</f>
        <v>4.4600000000000001E-2</v>
      </c>
      <c r="X5" s="7">
        <f>IF(A5="",0,(T5+X4)*(1+W5))</f>
        <v>2609.9768343663923</v>
      </c>
      <c r="Y5" s="7">
        <f t="shared" si="3"/>
        <v>1264.9000000000001</v>
      </c>
      <c r="Z5" s="10">
        <f>IF(A5="",0,Übersicht!$G$29)</f>
        <v>0</v>
      </c>
      <c r="AA5" s="7">
        <f t="shared" ref="AA5:AA68" si="7">Y5*Z5</f>
        <v>0</v>
      </c>
      <c r="AB5" s="7">
        <f>IF(A5="",0,IF(Übersicht!$G$19="JA",B5+G5,IF(A5&lt;=Übersicht!$G$17,B5+G5+Übersicht!$G$18/Übersicht!$G$17,B5+G5)))</f>
        <v>1264.9000000000001</v>
      </c>
      <c r="AC5" s="12">
        <f t="shared" ref="AC5:AC36" ca="1" si="8">IF(A5="",AC4,DATE(YEAR(TODAY())-1+A5,1,1))</f>
        <v>42005</v>
      </c>
      <c r="AD5" s="7">
        <f t="shared" ref="AD5:AD68" si="9">AB5</f>
        <v>1264.9000000000001</v>
      </c>
      <c r="AE5" s="7">
        <f t="shared" ref="AE5:AE68" si="10">AB5-AA5</f>
        <v>1264.9000000000001</v>
      </c>
      <c r="AF5" s="7">
        <f t="shared" ref="AF5:AF68" si="11">AB5</f>
        <v>1264.9000000000001</v>
      </c>
      <c r="AG5" s="7">
        <f t="shared" ref="AG5:AG68" si="12">AB5-AA5</f>
        <v>1264.9000000000001</v>
      </c>
    </row>
    <row r="6" spans="1:33" x14ac:dyDescent="0.25">
      <c r="A6">
        <f>IF(Übersicht!$G$4&gt;A5,A5+1,"")</f>
        <v>3</v>
      </c>
      <c r="B6" s="7">
        <f>IF(A6="",0,B5*(1+Übersicht!$G$8))</f>
        <v>1264.9000000000001</v>
      </c>
      <c r="C6" s="8">
        <f>IF(A6="",0,Übersicht!$G$6)</f>
        <v>3.39E-2</v>
      </c>
      <c r="D6" s="7">
        <f t="shared" si="0"/>
        <v>42.880110000000002</v>
      </c>
      <c r="E6" s="8">
        <f>IF(A6="",0,Übersicht!$G$7)</f>
        <v>0</v>
      </c>
      <c r="F6" s="7">
        <f t="shared" ref="F6:F69" si="13">IF(A6="",0,B6*E6+F5)</f>
        <v>0</v>
      </c>
      <c r="G6" s="7">
        <f>IF(A6="",0,G5*(1+Übersicht!$G$12))</f>
        <v>0</v>
      </c>
      <c r="H6" s="8">
        <f>IF(A6="",0,Übersicht!$G$10)</f>
        <v>2E-3</v>
      </c>
      <c r="I6" s="7">
        <f t="shared" si="4"/>
        <v>0</v>
      </c>
      <c r="J6" s="8">
        <f>IF(A6="",0,Übersicht!$G$11)</f>
        <v>5.5000000000000003E-4</v>
      </c>
      <c r="K6" s="7">
        <f t="shared" ref="K6:K69" si="14">IF(A6="",0,G6*J6+K5)</f>
        <v>0</v>
      </c>
      <c r="L6" s="7">
        <f>IF(A6="",0,L5*(1+Übersicht!$G$16))</f>
        <v>0</v>
      </c>
      <c r="M6" s="8">
        <f>IF(A6="",0,Übersicht!$G$14)</f>
        <v>0</v>
      </c>
      <c r="N6" s="7">
        <f t="shared" si="5"/>
        <v>0</v>
      </c>
      <c r="O6" s="8">
        <f>IF(A6="",0,Übersicht!$G$15)</f>
        <v>0</v>
      </c>
      <c r="P6" s="7">
        <f t="shared" ref="P6:P69" si="15">IF(A6="",0,L6*O6+P5)</f>
        <v>0</v>
      </c>
      <c r="Q6" s="7">
        <f t="shared" si="1"/>
        <v>1264.9000000000001</v>
      </c>
      <c r="R6" s="7">
        <f t="shared" si="6"/>
        <v>42.880110000000002</v>
      </c>
      <c r="S6" s="7">
        <f>IF(Übersicht!$G$19="JA",IF(A6&lt;=Übersicht!$G$17,Übersicht!$G$18/Übersicht!$G$17,0),0)</f>
        <v>0</v>
      </c>
      <c r="T6" s="7">
        <f t="shared" si="2"/>
        <v>1222.01989</v>
      </c>
      <c r="U6" s="9">
        <f>IF(A6="",0,Übersicht!$G$20)</f>
        <v>1.7500000000000002E-2</v>
      </c>
      <c r="V6" s="7">
        <f t="shared" ref="V6:V69" si="16">IF(A6="",0,(T6+V5)*(1+U6))</f>
        <v>3795.8752820780987</v>
      </c>
      <c r="W6" s="8">
        <f>IF(A6="",0,Übersicht!$G$21)</f>
        <v>4.4600000000000001E-2</v>
      </c>
      <c r="X6" s="7">
        <f t="shared" ref="X6:X69" si="17">IF(A6="",0,(T6+X5)*(1+W6))</f>
        <v>4002.9037782731334</v>
      </c>
      <c r="Y6" s="7">
        <f t="shared" si="3"/>
        <v>1264.9000000000001</v>
      </c>
      <c r="Z6" s="10">
        <f>IF(A6="",0,Übersicht!$G$29)</f>
        <v>0</v>
      </c>
      <c r="AA6" s="7">
        <f t="shared" si="7"/>
        <v>0</v>
      </c>
      <c r="AB6" s="7">
        <f>IF(A6="",0,IF(Übersicht!$G$19="JA",B6+G6,IF(A6&lt;=Übersicht!$G$17,B6+G6+Übersicht!$G$18/Übersicht!$G$17,B6+G6)))</f>
        <v>1264.9000000000001</v>
      </c>
      <c r="AC6" s="12">
        <f t="shared" ca="1" si="8"/>
        <v>42370</v>
      </c>
      <c r="AD6" s="7">
        <f t="shared" si="9"/>
        <v>1264.9000000000001</v>
      </c>
      <c r="AE6" s="7">
        <f t="shared" si="10"/>
        <v>1264.9000000000001</v>
      </c>
      <c r="AF6" s="7">
        <f t="shared" si="11"/>
        <v>1264.9000000000001</v>
      </c>
      <c r="AG6" s="7">
        <f t="shared" si="12"/>
        <v>1264.9000000000001</v>
      </c>
    </row>
    <row r="7" spans="1:33" x14ac:dyDescent="0.25">
      <c r="A7">
        <f>IF(Übersicht!$G$4&gt;A6,A6+1,"")</f>
        <v>4</v>
      </c>
      <c r="B7" s="7">
        <f>IF(A7="",0,B6*(1+Übersicht!$G$8))</f>
        <v>1264.9000000000001</v>
      </c>
      <c r="C7" s="8">
        <f>IF(A7="",0,Übersicht!$G$6)</f>
        <v>3.39E-2</v>
      </c>
      <c r="D7" s="7">
        <f t="shared" si="0"/>
        <v>42.880110000000002</v>
      </c>
      <c r="E7" s="8">
        <f>IF(A7="",0,Übersicht!$G$7)</f>
        <v>0</v>
      </c>
      <c r="F7" s="7">
        <f t="shared" si="13"/>
        <v>0</v>
      </c>
      <c r="G7" s="7">
        <f>IF(A7="",0,G6*(1+Übersicht!$G$12))</f>
        <v>0</v>
      </c>
      <c r="H7" s="8">
        <f>IF(A7="",0,Übersicht!$G$10)</f>
        <v>2E-3</v>
      </c>
      <c r="I7" s="7">
        <f t="shared" si="4"/>
        <v>0</v>
      </c>
      <c r="J7" s="8">
        <f>IF(A7="",0,Übersicht!$G$11)</f>
        <v>5.5000000000000003E-4</v>
      </c>
      <c r="K7" s="7">
        <f t="shared" si="14"/>
        <v>0</v>
      </c>
      <c r="L7" s="7">
        <f>IF(A7="",0,L6*(1+Übersicht!$G$16))</f>
        <v>0</v>
      </c>
      <c r="M7" s="8">
        <f>IF(A7="",0,Übersicht!$G$14)</f>
        <v>0</v>
      </c>
      <c r="N7" s="7">
        <f t="shared" si="5"/>
        <v>0</v>
      </c>
      <c r="O7" s="8">
        <f>IF(A7="",0,Übersicht!$G$15)</f>
        <v>0</v>
      </c>
      <c r="P7" s="7">
        <f t="shared" si="15"/>
        <v>0</v>
      </c>
      <c r="Q7" s="7">
        <f t="shared" si="1"/>
        <v>1264.9000000000001</v>
      </c>
      <c r="R7" s="7">
        <f t="shared" si="6"/>
        <v>42.880110000000002</v>
      </c>
      <c r="S7" s="7">
        <f>IF(Übersicht!$G$19="JA",IF(A7&lt;=Übersicht!$G$17,Übersicht!$G$18/Übersicht!$G$17,0),0)</f>
        <v>0</v>
      </c>
      <c r="T7" s="7">
        <f t="shared" si="2"/>
        <v>1222.01989</v>
      </c>
      <c r="U7" s="9">
        <f>IF(A7="",0,Übersicht!$G$20)</f>
        <v>1.7500000000000002E-2</v>
      </c>
      <c r="V7" s="7">
        <f t="shared" si="16"/>
        <v>5105.7083375894663</v>
      </c>
      <c r="W7" s="8">
        <f>IF(A7="",0,Übersicht!$G$21)</f>
        <v>4.4600000000000001E-2</v>
      </c>
      <c r="X7" s="7">
        <f t="shared" si="17"/>
        <v>5457.9552638781151</v>
      </c>
      <c r="Y7" s="7">
        <f t="shared" si="3"/>
        <v>1264.9000000000001</v>
      </c>
      <c r="Z7" s="10">
        <f>IF(A7="",0,Übersicht!$G$29)</f>
        <v>0</v>
      </c>
      <c r="AA7" s="7">
        <f t="shared" si="7"/>
        <v>0</v>
      </c>
      <c r="AB7" s="7">
        <f>IF(A7="",0,IF(Übersicht!$G$19="JA",B7+G7,IF(A7&lt;=Übersicht!$G$17,B7+G7+Übersicht!$G$18/Übersicht!$G$17,B7+G7)))</f>
        <v>1264.9000000000001</v>
      </c>
      <c r="AC7" s="12">
        <f t="shared" ca="1" si="8"/>
        <v>42736</v>
      </c>
      <c r="AD7" s="7">
        <f t="shared" si="9"/>
        <v>1264.9000000000001</v>
      </c>
      <c r="AE7" s="7">
        <f t="shared" si="10"/>
        <v>1264.9000000000001</v>
      </c>
      <c r="AF7" s="7">
        <f t="shared" si="11"/>
        <v>1264.9000000000001</v>
      </c>
      <c r="AG7" s="7">
        <f t="shared" si="12"/>
        <v>1264.9000000000001</v>
      </c>
    </row>
    <row r="8" spans="1:33" x14ac:dyDescent="0.25">
      <c r="A8">
        <f>IF(Übersicht!$G$4&gt;A7,A7+1,"")</f>
        <v>5</v>
      </c>
      <c r="B8" s="7">
        <f>IF(A8="",0,B7*(1+Übersicht!$G$8))</f>
        <v>1264.9000000000001</v>
      </c>
      <c r="C8" s="8">
        <f>IF(A8="",0,Übersicht!$G$6)</f>
        <v>3.39E-2</v>
      </c>
      <c r="D8" s="7">
        <f t="shared" si="0"/>
        <v>42.880110000000002</v>
      </c>
      <c r="E8" s="8">
        <f>IF(A8="",0,Übersicht!$G$7)</f>
        <v>0</v>
      </c>
      <c r="F8" s="7">
        <f t="shared" si="13"/>
        <v>0</v>
      </c>
      <c r="G8" s="7">
        <f>IF(A8="",0,G7*(1+Übersicht!$G$12))</f>
        <v>0</v>
      </c>
      <c r="H8" s="8">
        <f>IF(A8="",0,Übersicht!$G$10)</f>
        <v>2E-3</v>
      </c>
      <c r="I8" s="7">
        <f t="shared" si="4"/>
        <v>0</v>
      </c>
      <c r="J8" s="8">
        <f>IF(A8="",0,Übersicht!$G$11)</f>
        <v>5.5000000000000003E-4</v>
      </c>
      <c r="K8" s="7">
        <f t="shared" si="14"/>
        <v>0</v>
      </c>
      <c r="L8" s="7">
        <f>IF(A8="",0,L7*(1+Übersicht!$G$16))</f>
        <v>0</v>
      </c>
      <c r="M8" s="8">
        <f>IF(A8="",0,Übersicht!$G$14)</f>
        <v>0</v>
      </c>
      <c r="N8" s="7">
        <f t="shared" si="5"/>
        <v>0</v>
      </c>
      <c r="O8" s="8">
        <f>IF(A8="",0,Übersicht!$G$15)</f>
        <v>0</v>
      </c>
      <c r="P8" s="7">
        <f t="shared" si="15"/>
        <v>0</v>
      </c>
      <c r="Q8" s="7">
        <f t="shared" si="1"/>
        <v>1264.9000000000001</v>
      </c>
      <c r="R8" s="7">
        <f t="shared" si="6"/>
        <v>42.880110000000002</v>
      </c>
      <c r="S8" s="7">
        <f>IF(Übersicht!$G$19="JA",IF(A8&lt;=Übersicht!$G$17,Übersicht!$G$18/Übersicht!$G$17,0),0)</f>
        <v>0</v>
      </c>
      <c r="T8" s="7">
        <f t="shared" si="2"/>
        <v>1222.01989</v>
      </c>
      <c r="U8" s="9">
        <f>IF(A8="",0,Übersicht!$G$20)</f>
        <v>1.7500000000000002E-2</v>
      </c>
      <c r="V8" s="7">
        <f t="shared" si="16"/>
        <v>6438.4634715722832</v>
      </c>
      <c r="W8" s="8">
        <f>IF(A8="",0,Übersicht!$G$21)</f>
        <v>4.4600000000000001E-2</v>
      </c>
      <c r="X8" s="7">
        <f t="shared" si="17"/>
        <v>6977.9020457410788</v>
      </c>
      <c r="Y8" s="7">
        <f t="shared" si="3"/>
        <v>1264.9000000000001</v>
      </c>
      <c r="Z8" s="10">
        <f>IF(A8="",0,Übersicht!$G$29)</f>
        <v>0</v>
      </c>
      <c r="AA8" s="7">
        <f t="shared" si="7"/>
        <v>0</v>
      </c>
      <c r="AB8" s="7">
        <f>IF(A8="",0,IF(Übersicht!$G$19="JA",B8+G8,IF(A8&lt;=Übersicht!$G$17,B8+G8+Übersicht!$G$18/Übersicht!$G$17,B8+G8)))</f>
        <v>1264.9000000000001</v>
      </c>
      <c r="AC8" s="12">
        <f t="shared" ca="1" si="8"/>
        <v>43101</v>
      </c>
      <c r="AD8" s="7">
        <f t="shared" si="9"/>
        <v>1264.9000000000001</v>
      </c>
      <c r="AE8" s="7">
        <f t="shared" si="10"/>
        <v>1264.9000000000001</v>
      </c>
      <c r="AF8" s="7">
        <f t="shared" si="11"/>
        <v>1264.9000000000001</v>
      </c>
      <c r="AG8" s="7">
        <f t="shared" si="12"/>
        <v>1264.9000000000001</v>
      </c>
    </row>
    <row r="9" spans="1:33" x14ac:dyDescent="0.25">
      <c r="A9">
        <f>IF(Übersicht!$G$4&gt;A8,A8+1,"")</f>
        <v>6</v>
      </c>
      <c r="B9" s="7">
        <f>IF(A9="",0,B8*(1+Übersicht!$G$8))</f>
        <v>1264.9000000000001</v>
      </c>
      <c r="C9" s="8">
        <f>IF(A9="",0,Übersicht!$G$6)</f>
        <v>3.39E-2</v>
      </c>
      <c r="D9" s="7">
        <f t="shared" si="0"/>
        <v>42.880110000000002</v>
      </c>
      <c r="E9" s="8">
        <f>IF(A9="",0,Übersicht!$G$7)</f>
        <v>0</v>
      </c>
      <c r="F9" s="7">
        <f t="shared" si="13"/>
        <v>0</v>
      </c>
      <c r="G9" s="7">
        <f>IF(A9="",0,G8*(1+Übersicht!$G$12))</f>
        <v>0</v>
      </c>
      <c r="H9" s="8">
        <f>IF(A9="",0,Übersicht!$G$10)</f>
        <v>2E-3</v>
      </c>
      <c r="I9" s="7">
        <f t="shared" si="4"/>
        <v>0</v>
      </c>
      <c r="J9" s="8">
        <f>IF(A9="",0,Übersicht!$G$11)</f>
        <v>5.5000000000000003E-4</v>
      </c>
      <c r="K9" s="7">
        <f t="shared" si="14"/>
        <v>0</v>
      </c>
      <c r="L9" s="7">
        <f>IF(A9="",0,L8*(1+Übersicht!$G$16))</f>
        <v>0</v>
      </c>
      <c r="M9" s="8">
        <f>IF(A9="",0,Übersicht!$G$14)</f>
        <v>0</v>
      </c>
      <c r="N9" s="7">
        <f t="shared" si="5"/>
        <v>0</v>
      </c>
      <c r="O9" s="8">
        <f>IF(A9="",0,Übersicht!$G$15)</f>
        <v>0</v>
      </c>
      <c r="P9" s="7">
        <f t="shared" si="15"/>
        <v>0</v>
      </c>
      <c r="Q9" s="7">
        <f t="shared" si="1"/>
        <v>1264.9000000000001</v>
      </c>
      <c r="R9" s="7">
        <f t="shared" si="6"/>
        <v>42.880110000000002</v>
      </c>
      <c r="S9" s="7">
        <f>IF(Übersicht!$G$19="JA",IF(A9&lt;=Übersicht!$G$17,Übersicht!$G$18/Übersicht!$G$17,0),0)</f>
        <v>0</v>
      </c>
      <c r="T9" s="7">
        <f t="shared" si="2"/>
        <v>1222.01989</v>
      </c>
      <c r="U9" s="9">
        <f>IF(A9="",0,Übersicht!$G$20)</f>
        <v>1.7500000000000002E-2</v>
      </c>
      <c r="V9" s="7">
        <f t="shared" si="16"/>
        <v>7794.5418203997988</v>
      </c>
      <c r="W9" s="8">
        <f>IF(A9="",0,Übersicht!$G$21)</f>
        <v>4.4600000000000001E-2</v>
      </c>
      <c r="X9" s="7">
        <f t="shared" si="17"/>
        <v>8565.6384540751296</v>
      </c>
      <c r="Y9" s="7">
        <f t="shared" si="3"/>
        <v>1264.9000000000001</v>
      </c>
      <c r="Z9" s="10">
        <f>IF(A9="",0,Übersicht!$G$29)</f>
        <v>0</v>
      </c>
      <c r="AA9" s="7">
        <f t="shared" si="7"/>
        <v>0</v>
      </c>
      <c r="AB9" s="7">
        <f>IF(A9="",0,IF(Übersicht!$G$19="JA",B9+G9,IF(A9&lt;=Übersicht!$G$17,B9+G9+Übersicht!$G$18/Übersicht!$G$17,B9+G9)))</f>
        <v>1264.9000000000001</v>
      </c>
      <c r="AC9" s="12">
        <f t="shared" ca="1" si="8"/>
        <v>43466</v>
      </c>
      <c r="AD9" s="7">
        <f t="shared" si="9"/>
        <v>1264.9000000000001</v>
      </c>
      <c r="AE9" s="7">
        <f t="shared" si="10"/>
        <v>1264.9000000000001</v>
      </c>
      <c r="AF9" s="7">
        <f t="shared" si="11"/>
        <v>1264.9000000000001</v>
      </c>
      <c r="AG9" s="7">
        <f t="shared" si="12"/>
        <v>1264.9000000000001</v>
      </c>
    </row>
    <row r="10" spans="1:33" x14ac:dyDescent="0.25">
      <c r="A10">
        <f>IF(Übersicht!$G$4&gt;A9,A9+1,"")</f>
        <v>7</v>
      </c>
      <c r="B10" s="7">
        <f>IF(A10="",0,B9*(1+Übersicht!$G$8))</f>
        <v>1264.9000000000001</v>
      </c>
      <c r="C10" s="8">
        <f>IF(A10="",0,Übersicht!$G$6)</f>
        <v>3.39E-2</v>
      </c>
      <c r="D10" s="7">
        <f t="shared" si="0"/>
        <v>42.880110000000002</v>
      </c>
      <c r="E10" s="8">
        <f>IF(A10="",0,Übersicht!$G$7)</f>
        <v>0</v>
      </c>
      <c r="F10" s="7">
        <f t="shared" si="13"/>
        <v>0</v>
      </c>
      <c r="G10" s="7">
        <f>IF(A10="",0,G9*(1+Übersicht!$G$12))</f>
        <v>0</v>
      </c>
      <c r="H10" s="8">
        <f>IF(A10="",0,Übersicht!$G$10)</f>
        <v>2E-3</v>
      </c>
      <c r="I10" s="7">
        <f t="shared" si="4"/>
        <v>0</v>
      </c>
      <c r="J10" s="8">
        <f>IF(A10="",0,Übersicht!$G$11)</f>
        <v>5.5000000000000003E-4</v>
      </c>
      <c r="K10" s="7">
        <f t="shared" si="14"/>
        <v>0</v>
      </c>
      <c r="L10" s="7">
        <f>IF(A10="",0,L9*(1+Übersicht!$G$16))</f>
        <v>0</v>
      </c>
      <c r="M10" s="8">
        <f>IF(A10="",0,Übersicht!$G$14)</f>
        <v>0</v>
      </c>
      <c r="N10" s="7">
        <f t="shared" si="5"/>
        <v>0</v>
      </c>
      <c r="O10" s="8">
        <f>IF(A10="",0,Übersicht!$G$15)</f>
        <v>0</v>
      </c>
      <c r="P10" s="7">
        <f t="shared" si="15"/>
        <v>0</v>
      </c>
      <c r="Q10" s="7">
        <f t="shared" si="1"/>
        <v>1264.9000000000001</v>
      </c>
      <c r="R10" s="7">
        <f t="shared" si="6"/>
        <v>42.880110000000002</v>
      </c>
      <c r="S10" s="7">
        <f>IF(Übersicht!$G$19="JA",IF(A10&lt;=Übersicht!$G$17,Übersicht!$G$18/Übersicht!$G$17,0),0)</f>
        <v>0</v>
      </c>
      <c r="T10" s="7">
        <f t="shared" si="2"/>
        <v>1222.01989</v>
      </c>
      <c r="U10" s="9">
        <f>IF(A10="",0,Übersicht!$G$20)</f>
        <v>1.7500000000000002E-2</v>
      </c>
      <c r="V10" s="7">
        <f t="shared" si="16"/>
        <v>9174.3515403317961</v>
      </c>
      <c r="W10" s="8">
        <f>IF(A10="",0,Übersicht!$G$21)</f>
        <v>4.4600000000000001E-2</v>
      </c>
      <c r="X10" s="7">
        <f t="shared" si="17"/>
        <v>10224.187906220879</v>
      </c>
      <c r="Y10" s="7">
        <f t="shared" si="3"/>
        <v>1264.9000000000001</v>
      </c>
      <c r="Z10" s="10">
        <f>IF(A10="",0,Übersicht!$G$29)</f>
        <v>0</v>
      </c>
      <c r="AA10" s="7">
        <f t="shared" si="7"/>
        <v>0</v>
      </c>
      <c r="AB10" s="7">
        <f>IF(A10="",0,IF(Übersicht!$G$19="JA",B10+G10,IF(A10&lt;=Übersicht!$G$17,B10+G10+Übersicht!$G$18/Übersicht!$G$17,B10+G10)))</f>
        <v>1264.9000000000001</v>
      </c>
      <c r="AC10" s="12">
        <f t="shared" ca="1" si="8"/>
        <v>43831</v>
      </c>
      <c r="AD10" s="7">
        <f t="shared" si="9"/>
        <v>1264.9000000000001</v>
      </c>
      <c r="AE10" s="7">
        <f t="shared" si="10"/>
        <v>1264.9000000000001</v>
      </c>
      <c r="AF10" s="7">
        <f t="shared" si="11"/>
        <v>1264.9000000000001</v>
      </c>
      <c r="AG10" s="7">
        <f t="shared" si="12"/>
        <v>1264.9000000000001</v>
      </c>
    </row>
    <row r="11" spans="1:33" x14ac:dyDescent="0.25">
      <c r="A11">
        <f>IF(Übersicht!$G$4&gt;A10,A10+1,"")</f>
        <v>8</v>
      </c>
      <c r="B11" s="7">
        <f>IF(A11="",0,B10*(1+Übersicht!$G$8))</f>
        <v>1264.9000000000001</v>
      </c>
      <c r="C11" s="8">
        <f>IF(A11="",0,Übersicht!$G$6)</f>
        <v>3.39E-2</v>
      </c>
      <c r="D11" s="7">
        <f t="shared" si="0"/>
        <v>42.880110000000002</v>
      </c>
      <c r="E11" s="8">
        <f>IF(A11="",0,Übersicht!$G$7)</f>
        <v>0</v>
      </c>
      <c r="F11" s="7">
        <f t="shared" si="13"/>
        <v>0</v>
      </c>
      <c r="G11" s="7">
        <f>IF(A11="",0,G10*(1+Übersicht!$G$12))</f>
        <v>0</v>
      </c>
      <c r="H11" s="8">
        <f>IF(A11="",0,Übersicht!$G$10)</f>
        <v>2E-3</v>
      </c>
      <c r="I11" s="7">
        <f t="shared" si="4"/>
        <v>0</v>
      </c>
      <c r="J11" s="8">
        <f>IF(A11="",0,Übersicht!$G$11)</f>
        <v>5.5000000000000003E-4</v>
      </c>
      <c r="K11" s="7">
        <f t="shared" si="14"/>
        <v>0</v>
      </c>
      <c r="L11" s="7">
        <f>IF(A11="",0,L10*(1+Übersicht!$G$16))</f>
        <v>0</v>
      </c>
      <c r="M11" s="8">
        <f>IF(A11="",0,Übersicht!$G$14)</f>
        <v>0</v>
      </c>
      <c r="N11" s="7">
        <f t="shared" si="5"/>
        <v>0</v>
      </c>
      <c r="O11" s="8">
        <f>IF(A11="",0,Übersicht!$G$15)</f>
        <v>0</v>
      </c>
      <c r="P11" s="7">
        <f t="shared" si="15"/>
        <v>0</v>
      </c>
      <c r="Q11" s="7">
        <f t="shared" si="1"/>
        <v>1264.9000000000001</v>
      </c>
      <c r="R11" s="7">
        <f t="shared" si="6"/>
        <v>42.880110000000002</v>
      </c>
      <c r="S11" s="7">
        <f>IF(Übersicht!$G$19="JA",IF(A11&lt;=Übersicht!$G$17,Übersicht!$G$18/Übersicht!$G$17,0),0)</f>
        <v>0</v>
      </c>
      <c r="T11" s="7">
        <f t="shared" si="2"/>
        <v>1222.01989</v>
      </c>
      <c r="U11" s="9">
        <f>IF(A11="",0,Übersicht!$G$20)</f>
        <v>1.7500000000000002E-2</v>
      </c>
      <c r="V11" s="7">
        <f t="shared" si="16"/>
        <v>10578.307930362604</v>
      </c>
      <c r="W11" s="8">
        <f>IF(A11="",0,Übersicht!$G$21)</f>
        <v>4.4600000000000001E-2</v>
      </c>
      <c r="X11" s="7">
        <f t="shared" si="17"/>
        <v>11956.70866393233</v>
      </c>
      <c r="Y11" s="7">
        <f t="shared" si="3"/>
        <v>1264.9000000000001</v>
      </c>
      <c r="Z11" s="10">
        <f>IF(A11="",0,Übersicht!$G$29)</f>
        <v>0</v>
      </c>
      <c r="AA11" s="7">
        <f t="shared" si="7"/>
        <v>0</v>
      </c>
      <c r="AB11" s="7">
        <f>IF(A11="",0,IF(Übersicht!$G$19="JA",B11+G11,IF(A11&lt;=Übersicht!$G$17,B11+G11+Übersicht!$G$18/Übersicht!$G$17,B11+G11)))</f>
        <v>1264.9000000000001</v>
      </c>
      <c r="AC11" s="12">
        <f t="shared" ca="1" si="8"/>
        <v>44197</v>
      </c>
      <c r="AD11" s="7">
        <f t="shared" si="9"/>
        <v>1264.9000000000001</v>
      </c>
      <c r="AE11" s="7">
        <f t="shared" si="10"/>
        <v>1264.9000000000001</v>
      </c>
      <c r="AF11" s="7">
        <f t="shared" si="11"/>
        <v>1264.9000000000001</v>
      </c>
      <c r="AG11" s="7">
        <f t="shared" si="12"/>
        <v>1264.9000000000001</v>
      </c>
    </row>
    <row r="12" spans="1:33" x14ac:dyDescent="0.25">
      <c r="A12">
        <f>IF(Übersicht!$G$4&gt;A11,A11+1,"")</f>
        <v>9</v>
      </c>
      <c r="B12" s="7">
        <f>IF(A12="",0,B11*(1+Übersicht!$G$8))</f>
        <v>1264.9000000000001</v>
      </c>
      <c r="C12" s="8">
        <f>IF(A12="",0,Übersicht!$G$6)</f>
        <v>3.39E-2</v>
      </c>
      <c r="D12" s="7">
        <f t="shared" si="0"/>
        <v>42.880110000000002</v>
      </c>
      <c r="E12" s="8">
        <f>IF(A12="",0,Übersicht!$G$7)</f>
        <v>0</v>
      </c>
      <c r="F12" s="7">
        <f t="shared" si="13"/>
        <v>0</v>
      </c>
      <c r="G12" s="7">
        <f>IF(A12="",0,G11*(1+Übersicht!$G$12))</f>
        <v>0</v>
      </c>
      <c r="H12" s="8">
        <f>IF(A12="",0,Übersicht!$G$10)</f>
        <v>2E-3</v>
      </c>
      <c r="I12" s="7">
        <f t="shared" si="4"/>
        <v>0</v>
      </c>
      <c r="J12" s="8">
        <f>IF(A12="",0,Übersicht!$G$11)</f>
        <v>5.5000000000000003E-4</v>
      </c>
      <c r="K12" s="7">
        <f t="shared" si="14"/>
        <v>0</v>
      </c>
      <c r="L12" s="7">
        <f>IF(A12="",0,L11*(1+Übersicht!$G$16))</f>
        <v>0</v>
      </c>
      <c r="M12" s="8">
        <f>IF(A12="",0,Übersicht!$G$14)</f>
        <v>0</v>
      </c>
      <c r="N12" s="7">
        <f t="shared" si="5"/>
        <v>0</v>
      </c>
      <c r="O12" s="8">
        <f>IF(A12="",0,Übersicht!$G$15)</f>
        <v>0</v>
      </c>
      <c r="P12" s="7">
        <f t="shared" si="15"/>
        <v>0</v>
      </c>
      <c r="Q12" s="7">
        <f t="shared" si="1"/>
        <v>1264.9000000000001</v>
      </c>
      <c r="R12" s="7">
        <f t="shared" si="6"/>
        <v>42.880110000000002</v>
      </c>
      <c r="S12" s="7">
        <f>IF(Übersicht!$G$19="JA",IF(A12&lt;=Übersicht!$G$17,Übersicht!$G$18/Übersicht!$G$17,0),0)</f>
        <v>0</v>
      </c>
      <c r="T12" s="7">
        <f t="shared" si="2"/>
        <v>1222.01989</v>
      </c>
      <c r="U12" s="9">
        <f>IF(A12="",0,Übersicht!$G$20)</f>
        <v>1.7500000000000002E-2</v>
      </c>
      <c r="V12" s="7">
        <f t="shared" si="16"/>
        <v>12006.83355721895</v>
      </c>
      <c r="W12" s="8">
        <f>IF(A12="",0,Übersicht!$G$21)</f>
        <v>4.4600000000000001E-2</v>
      </c>
      <c r="X12" s="7">
        <f t="shared" si="17"/>
        <v>13766.499847437712</v>
      </c>
      <c r="Y12" s="7">
        <f t="shared" si="3"/>
        <v>1264.9000000000001</v>
      </c>
      <c r="Z12" s="10">
        <f>IF(A12="",0,Übersicht!$G$29)</f>
        <v>0</v>
      </c>
      <c r="AA12" s="7">
        <f t="shared" si="7"/>
        <v>0</v>
      </c>
      <c r="AB12" s="7">
        <f>IF(A12="",0,IF(Übersicht!$G$19="JA",B12+G12,IF(A12&lt;=Übersicht!$G$17,B12+G12+Übersicht!$G$18/Übersicht!$G$17,B12+G12)))</f>
        <v>1264.9000000000001</v>
      </c>
      <c r="AC12" s="12">
        <f t="shared" ca="1" si="8"/>
        <v>44562</v>
      </c>
      <c r="AD12" s="7">
        <f t="shared" si="9"/>
        <v>1264.9000000000001</v>
      </c>
      <c r="AE12" s="7">
        <f t="shared" si="10"/>
        <v>1264.9000000000001</v>
      </c>
      <c r="AF12" s="7">
        <f t="shared" si="11"/>
        <v>1264.9000000000001</v>
      </c>
      <c r="AG12" s="7">
        <f t="shared" si="12"/>
        <v>1264.9000000000001</v>
      </c>
    </row>
    <row r="13" spans="1:33" x14ac:dyDescent="0.25">
      <c r="A13">
        <f>IF(Übersicht!$G$4&gt;A12,A12+1,"")</f>
        <v>10</v>
      </c>
      <c r="B13" s="7">
        <f>IF(A13="",0,B12*(1+Übersicht!$G$8))</f>
        <v>1264.9000000000001</v>
      </c>
      <c r="C13" s="8">
        <f>IF(A13="",0,Übersicht!$G$6)</f>
        <v>3.39E-2</v>
      </c>
      <c r="D13" s="7">
        <f t="shared" si="0"/>
        <v>42.880110000000002</v>
      </c>
      <c r="E13" s="8">
        <f>IF(A13="",0,Übersicht!$G$7)</f>
        <v>0</v>
      </c>
      <c r="F13" s="7">
        <f t="shared" si="13"/>
        <v>0</v>
      </c>
      <c r="G13" s="7">
        <f>IF(A13="",0,G12*(1+Übersicht!$G$12))</f>
        <v>0</v>
      </c>
      <c r="H13" s="8">
        <f>IF(A13="",0,Übersicht!$G$10)</f>
        <v>2E-3</v>
      </c>
      <c r="I13" s="7">
        <f t="shared" si="4"/>
        <v>0</v>
      </c>
      <c r="J13" s="8">
        <f>IF(A13="",0,Übersicht!$G$11)</f>
        <v>5.5000000000000003E-4</v>
      </c>
      <c r="K13" s="7">
        <f t="shared" si="14"/>
        <v>0</v>
      </c>
      <c r="L13" s="7">
        <f>IF(A13="",0,L12*(1+Übersicht!$G$16))</f>
        <v>0</v>
      </c>
      <c r="M13" s="8">
        <f>IF(A13="",0,Übersicht!$G$14)</f>
        <v>0</v>
      </c>
      <c r="N13" s="7">
        <f t="shared" si="5"/>
        <v>0</v>
      </c>
      <c r="O13" s="8">
        <f>IF(A13="",0,Übersicht!$G$15)</f>
        <v>0</v>
      </c>
      <c r="P13" s="7">
        <f t="shared" si="15"/>
        <v>0</v>
      </c>
      <c r="Q13" s="7">
        <f t="shared" si="1"/>
        <v>1264.9000000000001</v>
      </c>
      <c r="R13" s="7">
        <f t="shared" si="6"/>
        <v>42.880110000000002</v>
      </c>
      <c r="S13" s="7">
        <f>IF(Übersicht!$G$19="JA",IF(A13&lt;=Übersicht!$G$17,Übersicht!$G$18/Übersicht!$G$17,0),0)</f>
        <v>0</v>
      </c>
      <c r="T13" s="7">
        <f t="shared" si="2"/>
        <v>1222.01989</v>
      </c>
      <c r="U13" s="9">
        <f>IF(A13="",0,Übersicht!$G$20)</f>
        <v>1.7500000000000002E-2</v>
      </c>
      <c r="V13" s="7">
        <f t="shared" si="16"/>
        <v>13460.358382545282</v>
      </c>
      <c r="W13" s="8">
        <f>IF(A13="",0,Übersicht!$G$21)</f>
        <v>4.4600000000000001E-2</v>
      </c>
      <c r="X13" s="7">
        <f t="shared" si="17"/>
        <v>15657.007717727432</v>
      </c>
      <c r="Y13" s="7">
        <f t="shared" si="3"/>
        <v>1264.9000000000001</v>
      </c>
      <c r="Z13" s="10">
        <f>IF(A13="",0,Übersicht!$G$29)</f>
        <v>0</v>
      </c>
      <c r="AA13" s="7">
        <f t="shared" si="7"/>
        <v>0</v>
      </c>
      <c r="AB13" s="7">
        <f>IF(A13="",0,IF(Übersicht!$G$19="JA",B13+G13,IF(A13&lt;=Übersicht!$G$17,B13+G13+Übersicht!$G$18/Übersicht!$G$17,B13+G13)))</f>
        <v>1264.9000000000001</v>
      </c>
      <c r="AC13" s="12">
        <f t="shared" ca="1" si="8"/>
        <v>44927</v>
      </c>
      <c r="AD13" s="7">
        <f t="shared" si="9"/>
        <v>1264.9000000000001</v>
      </c>
      <c r="AE13" s="7">
        <f t="shared" si="10"/>
        <v>1264.9000000000001</v>
      </c>
      <c r="AF13" s="7">
        <f t="shared" si="11"/>
        <v>1264.9000000000001</v>
      </c>
      <c r="AG13" s="7">
        <f t="shared" si="12"/>
        <v>1264.9000000000001</v>
      </c>
    </row>
    <row r="14" spans="1:33" x14ac:dyDescent="0.25">
      <c r="A14">
        <f>IF(Übersicht!$G$4&gt;A13,A13+1,"")</f>
        <v>11</v>
      </c>
      <c r="B14" s="7">
        <f>IF(A14="",0,B13*(1+Übersicht!$G$8))</f>
        <v>1264.9000000000001</v>
      </c>
      <c r="C14" s="8">
        <f>IF(A14="",0,Übersicht!$G$6)</f>
        <v>3.39E-2</v>
      </c>
      <c r="D14" s="7">
        <f t="shared" si="0"/>
        <v>42.880110000000002</v>
      </c>
      <c r="E14" s="8">
        <f>IF(A14="",0,Übersicht!$G$7)</f>
        <v>0</v>
      </c>
      <c r="F14" s="7">
        <f t="shared" si="13"/>
        <v>0</v>
      </c>
      <c r="G14" s="7">
        <f>IF(A14="",0,G13*(1+Übersicht!$G$12))</f>
        <v>0</v>
      </c>
      <c r="H14" s="8">
        <f>IF(A14="",0,Übersicht!$G$10)</f>
        <v>2E-3</v>
      </c>
      <c r="I14" s="7">
        <f t="shared" si="4"/>
        <v>0</v>
      </c>
      <c r="J14" s="8">
        <f>IF(A14="",0,Übersicht!$G$11)</f>
        <v>5.5000000000000003E-4</v>
      </c>
      <c r="K14" s="7">
        <f t="shared" si="14"/>
        <v>0</v>
      </c>
      <c r="L14" s="7">
        <f>IF(A14="",0,L13*(1+Übersicht!$G$16))</f>
        <v>0</v>
      </c>
      <c r="M14" s="8">
        <f>IF(A14="",0,Übersicht!$G$14)</f>
        <v>0</v>
      </c>
      <c r="N14" s="7">
        <f t="shared" si="5"/>
        <v>0</v>
      </c>
      <c r="O14" s="8">
        <f>IF(A14="",0,Übersicht!$G$15)</f>
        <v>0</v>
      </c>
      <c r="P14" s="7">
        <f t="shared" si="15"/>
        <v>0</v>
      </c>
      <c r="Q14" s="7">
        <f t="shared" si="1"/>
        <v>1264.9000000000001</v>
      </c>
      <c r="R14" s="7">
        <f t="shared" si="6"/>
        <v>42.880110000000002</v>
      </c>
      <c r="S14" s="7">
        <f>IF(Übersicht!$G$19="JA",IF(A14&lt;=Übersicht!$G$17,Übersicht!$G$18/Übersicht!$G$17,0),0)</f>
        <v>0</v>
      </c>
      <c r="T14" s="7">
        <f t="shared" si="2"/>
        <v>1222.01989</v>
      </c>
      <c r="U14" s="9">
        <f>IF(A14="",0,Übersicht!$G$20)</f>
        <v>1.7500000000000002E-2</v>
      </c>
      <c r="V14" s="7">
        <f t="shared" si="16"/>
        <v>14939.319892314825</v>
      </c>
      <c r="W14" s="8">
        <f>IF(A14="",0,Übersicht!$G$21)</f>
        <v>4.4600000000000001E-2</v>
      </c>
      <c r="X14" s="7">
        <f t="shared" si="17"/>
        <v>17631.832239032075</v>
      </c>
      <c r="Y14" s="7">
        <f t="shared" si="3"/>
        <v>1264.9000000000001</v>
      </c>
      <c r="Z14" s="10">
        <f>IF(A14="",0,Übersicht!$G$29)</f>
        <v>0</v>
      </c>
      <c r="AA14" s="7">
        <f t="shared" si="7"/>
        <v>0</v>
      </c>
      <c r="AB14" s="7">
        <f>IF(A14="",0,IF(Übersicht!$G$19="JA",B14+G14,IF(A14&lt;=Übersicht!$G$17,B14+G14+Übersicht!$G$18/Übersicht!$G$17,B14+G14)))</f>
        <v>1264.9000000000001</v>
      </c>
      <c r="AC14" s="12">
        <f t="shared" ca="1" si="8"/>
        <v>45292</v>
      </c>
      <c r="AD14" s="7">
        <f t="shared" si="9"/>
        <v>1264.9000000000001</v>
      </c>
      <c r="AE14" s="7">
        <f t="shared" si="10"/>
        <v>1264.9000000000001</v>
      </c>
      <c r="AF14" s="7">
        <f t="shared" si="11"/>
        <v>1264.9000000000001</v>
      </c>
      <c r="AG14" s="7">
        <f t="shared" si="12"/>
        <v>1264.9000000000001</v>
      </c>
    </row>
    <row r="15" spans="1:33" x14ac:dyDescent="0.25">
      <c r="A15">
        <f>IF(Übersicht!$G$4&gt;A14,A14+1,"")</f>
        <v>12</v>
      </c>
      <c r="B15" s="7">
        <f>IF(A15="",0,B14*(1+Übersicht!$G$8))</f>
        <v>1264.9000000000001</v>
      </c>
      <c r="C15" s="8">
        <f>IF(A15="",0,Übersicht!$G$6)</f>
        <v>3.39E-2</v>
      </c>
      <c r="D15" s="7">
        <f t="shared" si="0"/>
        <v>42.880110000000002</v>
      </c>
      <c r="E15" s="8">
        <f>IF(A15="",0,Übersicht!$G$7)</f>
        <v>0</v>
      </c>
      <c r="F15" s="7">
        <f t="shared" si="13"/>
        <v>0</v>
      </c>
      <c r="G15" s="7">
        <f>IF(A15="",0,G14*(1+Übersicht!$G$12))</f>
        <v>0</v>
      </c>
      <c r="H15" s="8">
        <f>IF(A15="",0,Übersicht!$G$10)</f>
        <v>2E-3</v>
      </c>
      <c r="I15" s="7">
        <f t="shared" si="4"/>
        <v>0</v>
      </c>
      <c r="J15" s="8">
        <f>IF(A15="",0,Übersicht!$G$11)</f>
        <v>5.5000000000000003E-4</v>
      </c>
      <c r="K15" s="7">
        <f t="shared" si="14"/>
        <v>0</v>
      </c>
      <c r="L15" s="7">
        <f>IF(A15="",0,L14*(1+Übersicht!$G$16))</f>
        <v>0</v>
      </c>
      <c r="M15" s="8">
        <f>IF(A15="",0,Übersicht!$G$14)</f>
        <v>0</v>
      </c>
      <c r="N15" s="7">
        <f t="shared" si="5"/>
        <v>0</v>
      </c>
      <c r="O15" s="8">
        <f>IF(A15="",0,Übersicht!$G$15)</f>
        <v>0</v>
      </c>
      <c r="P15" s="7">
        <f t="shared" si="15"/>
        <v>0</v>
      </c>
      <c r="Q15" s="7">
        <f t="shared" si="1"/>
        <v>1264.9000000000001</v>
      </c>
      <c r="R15" s="7">
        <f t="shared" si="6"/>
        <v>42.880110000000002</v>
      </c>
      <c r="S15" s="7">
        <f>IF(Übersicht!$G$19="JA",IF(A15&lt;=Übersicht!$G$17,Übersicht!$G$18/Übersicht!$G$17,0),0)</f>
        <v>0</v>
      </c>
      <c r="T15" s="7">
        <f t="shared" si="2"/>
        <v>1222.01989</v>
      </c>
      <c r="U15" s="9">
        <f>IF(A15="",0,Übersicht!$G$20)</f>
        <v>1.7500000000000002E-2</v>
      </c>
      <c r="V15" s="7">
        <f t="shared" si="16"/>
        <v>16444.163228505335</v>
      </c>
      <c r="W15" s="8">
        <f>IF(A15="",0,Übersicht!$G$21)</f>
        <v>4.4600000000000001E-2</v>
      </c>
      <c r="X15" s="7">
        <f t="shared" si="17"/>
        <v>19694.733933986907</v>
      </c>
      <c r="Y15" s="7">
        <f t="shared" si="3"/>
        <v>1264.9000000000001</v>
      </c>
      <c r="Z15" s="10">
        <f>IF(A15="",0,Übersicht!$G$29)</f>
        <v>0</v>
      </c>
      <c r="AA15" s="7">
        <f t="shared" si="7"/>
        <v>0</v>
      </c>
      <c r="AB15" s="7">
        <f>IF(A15="",0,IF(Übersicht!$G$19="JA",B15+G15,IF(A15&lt;=Übersicht!$G$17,B15+G15+Übersicht!$G$18/Übersicht!$G$17,B15+G15)))</f>
        <v>1264.9000000000001</v>
      </c>
      <c r="AC15" s="12">
        <f t="shared" ca="1" si="8"/>
        <v>45658</v>
      </c>
      <c r="AD15" s="7">
        <f t="shared" si="9"/>
        <v>1264.9000000000001</v>
      </c>
      <c r="AE15" s="7">
        <f t="shared" si="10"/>
        <v>1264.9000000000001</v>
      </c>
      <c r="AF15" s="7">
        <f t="shared" si="11"/>
        <v>1264.9000000000001</v>
      </c>
      <c r="AG15" s="7">
        <f t="shared" si="12"/>
        <v>1264.9000000000001</v>
      </c>
    </row>
    <row r="16" spans="1:33" x14ac:dyDescent="0.25">
      <c r="A16">
        <f>IF(Übersicht!$G$4&gt;A15,A15+1,"")</f>
        <v>13</v>
      </c>
      <c r="B16" s="7">
        <f>IF(A16="",0,B15*(1+Übersicht!$G$8))</f>
        <v>1264.9000000000001</v>
      </c>
      <c r="C16" s="8">
        <f>IF(A16="",0,Übersicht!$G$6)</f>
        <v>3.39E-2</v>
      </c>
      <c r="D16" s="7">
        <f t="shared" si="0"/>
        <v>42.880110000000002</v>
      </c>
      <c r="E16" s="8">
        <f>IF(A16="",0,Übersicht!$G$7)</f>
        <v>0</v>
      </c>
      <c r="F16" s="7">
        <f t="shared" si="13"/>
        <v>0</v>
      </c>
      <c r="G16" s="7">
        <f>IF(A16="",0,G15*(1+Übersicht!$G$12))</f>
        <v>0</v>
      </c>
      <c r="H16" s="8">
        <f>IF(A16="",0,Übersicht!$G$10)</f>
        <v>2E-3</v>
      </c>
      <c r="I16" s="7">
        <f t="shared" si="4"/>
        <v>0</v>
      </c>
      <c r="J16" s="8">
        <f>IF(A16="",0,Übersicht!$G$11)</f>
        <v>5.5000000000000003E-4</v>
      </c>
      <c r="K16" s="7">
        <f t="shared" si="14"/>
        <v>0</v>
      </c>
      <c r="L16" s="7">
        <f>IF(A16="",0,L15*(1+Übersicht!$G$16))</f>
        <v>0</v>
      </c>
      <c r="M16" s="8">
        <f>IF(A16="",0,Übersicht!$G$14)</f>
        <v>0</v>
      </c>
      <c r="N16" s="7">
        <f t="shared" si="5"/>
        <v>0</v>
      </c>
      <c r="O16" s="8">
        <f>IF(A16="",0,Übersicht!$G$15)</f>
        <v>0</v>
      </c>
      <c r="P16" s="7">
        <f t="shared" si="15"/>
        <v>0</v>
      </c>
      <c r="Q16" s="7">
        <f t="shared" si="1"/>
        <v>1264.9000000000001</v>
      </c>
      <c r="R16" s="7">
        <f t="shared" si="6"/>
        <v>42.880110000000002</v>
      </c>
      <c r="S16" s="7">
        <f>IF(Übersicht!$G$19="JA",IF(A16&lt;=Übersicht!$G$17,Übersicht!$G$18/Übersicht!$G$17,0),0)</f>
        <v>0</v>
      </c>
      <c r="T16" s="7">
        <f t="shared" si="2"/>
        <v>1222.01989</v>
      </c>
      <c r="U16" s="9">
        <f>IF(A16="",0,Übersicht!$G$20)</f>
        <v>1.7500000000000002E-2</v>
      </c>
      <c r="V16" s="7">
        <f t="shared" si="16"/>
        <v>17975.341323079178</v>
      </c>
      <c r="W16" s="8">
        <f>IF(A16="",0,Übersicht!$G$21)</f>
        <v>4.4600000000000001E-2</v>
      </c>
      <c r="X16" s="7">
        <f t="shared" si="17"/>
        <v>21849.641044536722</v>
      </c>
      <c r="Y16" s="7">
        <f t="shared" si="3"/>
        <v>1264.9000000000001</v>
      </c>
      <c r="Z16" s="10">
        <f>IF(A16="",0,Übersicht!$G$29)</f>
        <v>0</v>
      </c>
      <c r="AA16" s="7">
        <f t="shared" si="7"/>
        <v>0</v>
      </c>
      <c r="AB16" s="7">
        <f>IF(A16="",0,IF(Übersicht!$G$19="JA",B16+G16,IF(A16&lt;=Übersicht!$G$17,B16+G16+Übersicht!$G$18/Übersicht!$G$17,B16+G16)))</f>
        <v>1264.9000000000001</v>
      </c>
      <c r="AC16" s="12">
        <f t="shared" ca="1" si="8"/>
        <v>46023</v>
      </c>
      <c r="AD16" s="7">
        <f t="shared" si="9"/>
        <v>1264.9000000000001</v>
      </c>
      <c r="AE16" s="7">
        <f t="shared" si="10"/>
        <v>1264.9000000000001</v>
      </c>
      <c r="AF16" s="7">
        <f t="shared" si="11"/>
        <v>1264.9000000000001</v>
      </c>
      <c r="AG16" s="7">
        <f t="shared" si="12"/>
        <v>1264.9000000000001</v>
      </c>
    </row>
    <row r="17" spans="1:33" x14ac:dyDescent="0.25">
      <c r="A17">
        <f>IF(Übersicht!$G$4&gt;A16,A16+1,"")</f>
        <v>14</v>
      </c>
      <c r="B17" s="7">
        <f>IF(A17="",0,B16*(1+Übersicht!$G$8))</f>
        <v>1264.9000000000001</v>
      </c>
      <c r="C17" s="8">
        <f>IF(A17="",0,Übersicht!$G$6)</f>
        <v>3.39E-2</v>
      </c>
      <c r="D17" s="7">
        <f t="shared" si="0"/>
        <v>42.880110000000002</v>
      </c>
      <c r="E17" s="8">
        <f>IF(A17="",0,Übersicht!$G$7)</f>
        <v>0</v>
      </c>
      <c r="F17" s="7">
        <f t="shared" si="13"/>
        <v>0</v>
      </c>
      <c r="G17" s="7">
        <f>IF(A17="",0,G16*(1+Übersicht!$G$12))</f>
        <v>0</v>
      </c>
      <c r="H17" s="8">
        <f>IF(A17="",0,Übersicht!$G$10)</f>
        <v>2E-3</v>
      </c>
      <c r="I17" s="7">
        <f t="shared" si="4"/>
        <v>0</v>
      </c>
      <c r="J17" s="8">
        <f>IF(A17="",0,Übersicht!$G$11)</f>
        <v>5.5000000000000003E-4</v>
      </c>
      <c r="K17" s="7">
        <f t="shared" si="14"/>
        <v>0</v>
      </c>
      <c r="L17" s="7">
        <f>IF(A17="",0,L16*(1+Übersicht!$G$16))</f>
        <v>0</v>
      </c>
      <c r="M17" s="8">
        <f>IF(A17="",0,Übersicht!$G$14)</f>
        <v>0</v>
      </c>
      <c r="N17" s="7">
        <f t="shared" si="5"/>
        <v>0</v>
      </c>
      <c r="O17" s="8">
        <f>IF(A17="",0,Übersicht!$G$15)</f>
        <v>0</v>
      </c>
      <c r="P17" s="7">
        <f t="shared" si="15"/>
        <v>0</v>
      </c>
      <c r="Q17" s="7">
        <f t="shared" si="1"/>
        <v>1264.9000000000001</v>
      </c>
      <c r="R17" s="7">
        <f t="shared" si="6"/>
        <v>42.880110000000002</v>
      </c>
      <c r="S17" s="7">
        <f>IF(Übersicht!$G$19="JA",IF(A17&lt;=Übersicht!$G$17,Übersicht!$G$18/Übersicht!$G$17,0),0)</f>
        <v>0</v>
      </c>
      <c r="T17" s="7">
        <f t="shared" si="2"/>
        <v>1222.01989</v>
      </c>
      <c r="U17" s="9">
        <f>IF(A17="",0,Übersicht!$G$20)</f>
        <v>1.7500000000000002E-2</v>
      </c>
      <c r="V17" s="7">
        <f t="shared" si="16"/>
        <v>19533.315034308063</v>
      </c>
      <c r="W17" s="8">
        <f>IF(A17="",0,Übersicht!$G$21)</f>
        <v>4.4600000000000001E-2</v>
      </c>
      <c r="X17" s="7">
        <f t="shared" si="17"/>
        <v>24100.65701221706</v>
      </c>
      <c r="Y17" s="7">
        <f t="shared" si="3"/>
        <v>1264.9000000000001</v>
      </c>
      <c r="Z17" s="10">
        <f>IF(A17="",0,Übersicht!$G$29)</f>
        <v>0</v>
      </c>
      <c r="AA17" s="7">
        <f t="shared" si="7"/>
        <v>0</v>
      </c>
      <c r="AB17" s="7">
        <f>IF(A17="",0,IF(Übersicht!$G$19="JA",B17+G17,IF(A17&lt;=Übersicht!$G$17,B17+G17+Übersicht!$G$18/Übersicht!$G$17,B17+G17)))</f>
        <v>1264.9000000000001</v>
      </c>
      <c r="AC17" s="12">
        <f t="shared" ca="1" si="8"/>
        <v>46388</v>
      </c>
      <c r="AD17" s="7">
        <f t="shared" si="9"/>
        <v>1264.9000000000001</v>
      </c>
      <c r="AE17" s="7">
        <f t="shared" si="10"/>
        <v>1264.9000000000001</v>
      </c>
      <c r="AF17" s="7">
        <f t="shared" si="11"/>
        <v>1264.9000000000001</v>
      </c>
      <c r="AG17" s="7">
        <f t="shared" si="12"/>
        <v>1264.9000000000001</v>
      </c>
    </row>
    <row r="18" spans="1:33" x14ac:dyDescent="0.25">
      <c r="A18">
        <f>IF(Übersicht!$G$4&gt;A17,A17+1,"")</f>
        <v>15</v>
      </c>
      <c r="B18" s="7">
        <f>IF(A18="",0,B17*(1+Übersicht!$G$8))</f>
        <v>1264.9000000000001</v>
      </c>
      <c r="C18" s="8">
        <f>IF(A18="",0,Übersicht!$G$6)</f>
        <v>3.39E-2</v>
      </c>
      <c r="D18" s="7">
        <f t="shared" si="0"/>
        <v>42.880110000000002</v>
      </c>
      <c r="E18" s="8">
        <f>IF(A18="",0,Übersicht!$G$7)</f>
        <v>0</v>
      </c>
      <c r="F18" s="7">
        <f t="shared" si="13"/>
        <v>0</v>
      </c>
      <c r="G18" s="7">
        <f>IF(A18="",0,G17*(1+Übersicht!$G$12))</f>
        <v>0</v>
      </c>
      <c r="H18" s="8">
        <f>IF(A18="",0,Übersicht!$G$10)</f>
        <v>2E-3</v>
      </c>
      <c r="I18" s="7">
        <f t="shared" si="4"/>
        <v>0</v>
      </c>
      <c r="J18" s="8">
        <f>IF(A18="",0,Übersicht!$G$11)</f>
        <v>5.5000000000000003E-4</v>
      </c>
      <c r="K18" s="7">
        <f t="shared" si="14"/>
        <v>0</v>
      </c>
      <c r="L18" s="7">
        <f>IF(A18="",0,L17*(1+Übersicht!$G$16))</f>
        <v>0</v>
      </c>
      <c r="M18" s="8">
        <f>IF(A18="",0,Übersicht!$G$14)</f>
        <v>0</v>
      </c>
      <c r="N18" s="7">
        <f t="shared" si="5"/>
        <v>0</v>
      </c>
      <c r="O18" s="8">
        <f>IF(A18="",0,Übersicht!$G$15)</f>
        <v>0</v>
      </c>
      <c r="P18" s="7">
        <f t="shared" si="15"/>
        <v>0</v>
      </c>
      <c r="Q18" s="7">
        <f t="shared" si="1"/>
        <v>1264.9000000000001</v>
      </c>
      <c r="R18" s="7">
        <f t="shared" si="6"/>
        <v>42.880110000000002</v>
      </c>
      <c r="S18" s="7">
        <f>IF(Übersicht!$G$19="JA",IF(A18&lt;=Übersicht!$G$17,Übersicht!$G$18/Übersicht!$G$17,0),0)</f>
        <v>0</v>
      </c>
      <c r="T18" s="7">
        <f t="shared" si="2"/>
        <v>1222.01989</v>
      </c>
      <c r="U18" s="9">
        <f>IF(A18="",0,Übersicht!$G$20)</f>
        <v>1.7500000000000002E-2</v>
      </c>
      <c r="V18" s="7">
        <f t="shared" si="16"/>
        <v>21118.553285483456</v>
      </c>
      <c r="W18" s="8">
        <f>IF(A18="",0,Übersicht!$G$21)</f>
        <v>4.4600000000000001E-2</v>
      </c>
      <c r="X18" s="7">
        <f t="shared" si="17"/>
        <v>26452.068292055941</v>
      </c>
      <c r="Y18" s="7">
        <f t="shared" si="3"/>
        <v>1264.9000000000001</v>
      </c>
      <c r="Z18" s="10">
        <f>IF(A18="",0,Übersicht!$G$29)</f>
        <v>0</v>
      </c>
      <c r="AA18" s="7">
        <f t="shared" si="7"/>
        <v>0</v>
      </c>
      <c r="AB18" s="7">
        <f>IF(A18="",0,IF(Übersicht!$G$19="JA",B18+G18,IF(A18&lt;=Übersicht!$G$17,B18+G18+Übersicht!$G$18/Übersicht!$G$17,B18+G18)))</f>
        <v>1264.9000000000001</v>
      </c>
      <c r="AC18" s="12">
        <f t="shared" ca="1" si="8"/>
        <v>46753</v>
      </c>
      <c r="AD18" s="7">
        <f t="shared" si="9"/>
        <v>1264.9000000000001</v>
      </c>
      <c r="AE18" s="7">
        <f t="shared" si="10"/>
        <v>1264.9000000000001</v>
      </c>
      <c r="AF18" s="7">
        <f t="shared" si="11"/>
        <v>1264.9000000000001</v>
      </c>
      <c r="AG18" s="7">
        <f t="shared" si="12"/>
        <v>1264.9000000000001</v>
      </c>
    </row>
    <row r="19" spans="1:33" x14ac:dyDescent="0.25">
      <c r="A19">
        <f>IF(Übersicht!$G$4&gt;A18,A18+1,"")</f>
        <v>16</v>
      </c>
      <c r="B19" s="7">
        <f>IF(A19="",0,B18*(1+Übersicht!$G$8))</f>
        <v>1264.9000000000001</v>
      </c>
      <c r="C19" s="8">
        <f>IF(A19="",0,Übersicht!$G$6)</f>
        <v>3.39E-2</v>
      </c>
      <c r="D19" s="7">
        <f t="shared" si="0"/>
        <v>42.880110000000002</v>
      </c>
      <c r="E19" s="8">
        <f>IF(A19="",0,Übersicht!$G$7)</f>
        <v>0</v>
      </c>
      <c r="F19" s="7">
        <f t="shared" si="13"/>
        <v>0</v>
      </c>
      <c r="G19" s="7">
        <f>IF(A19="",0,G18*(1+Übersicht!$G$12))</f>
        <v>0</v>
      </c>
      <c r="H19" s="8">
        <f>IF(A19="",0,Übersicht!$G$10)</f>
        <v>2E-3</v>
      </c>
      <c r="I19" s="7">
        <f t="shared" si="4"/>
        <v>0</v>
      </c>
      <c r="J19" s="8">
        <f>IF(A19="",0,Übersicht!$G$11)</f>
        <v>5.5000000000000003E-4</v>
      </c>
      <c r="K19" s="7">
        <f t="shared" si="14"/>
        <v>0</v>
      </c>
      <c r="L19" s="7">
        <f>IF(A19="",0,L18*(1+Übersicht!$G$16))</f>
        <v>0</v>
      </c>
      <c r="M19" s="8">
        <f>IF(A19="",0,Übersicht!$G$14)</f>
        <v>0</v>
      </c>
      <c r="N19" s="7">
        <f t="shared" si="5"/>
        <v>0</v>
      </c>
      <c r="O19" s="8">
        <f>IF(A19="",0,Übersicht!$G$15)</f>
        <v>0</v>
      </c>
      <c r="P19" s="7">
        <f t="shared" si="15"/>
        <v>0</v>
      </c>
      <c r="Q19" s="7">
        <f t="shared" si="1"/>
        <v>1264.9000000000001</v>
      </c>
      <c r="R19" s="7">
        <f t="shared" si="6"/>
        <v>42.880110000000002</v>
      </c>
      <c r="S19" s="7">
        <f>IF(Übersicht!$G$19="JA",IF(A19&lt;=Übersicht!$G$17,Übersicht!$G$18/Übersicht!$G$17,0),0)</f>
        <v>0</v>
      </c>
      <c r="T19" s="7">
        <f t="shared" si="2"/>
        <v>1222.01989</v>
      </c>
      <c r="U19" s="9">
        <f>IF(A19="",0,Übersicht!$G$20)</f>
        <v>1.7500000000000002E-2</v>
      </c>
      <c r="V19" s="7">
        <f t="shared" si="16"/>
        <v>22731.533206054417</v>
      </c>
      <c r="W19" s="8">
        <f>IF(A19="",0,Übersicht!$G$21)</f>
        <v>4.4600000000000001E-2</v>
      </c>
      <c r="X19" s="7">
        <f t="shared" si="17"/>
        <v>28908.352514975635</v>
      </c>
      <c r="Y19" s="7">
        <f t="shared" si="3"/>
        <v>1264.9000000000001</v>
      </c>
      <c r="Z19" s="10">
        <f>IF(A19="",0,Übersicht!$G$29)</f>
        <v>0</v>
      </c>
      <c r="AA19" s="7">
        <f t="shared" si="7"/>
        <v>0</v>
      </c>
      <c r="AB19" s="7">
        <f>IF(A19="",0,IF(Übersicht!$G$19="JA",B19+G19,IF(A19&lt;=Übersicht!$G$17,B19+G19+Übersicht!$G$18/Übersicht!$G$17,B19+G19)))</f>
        <v>1264.9000000000001</v>
      </c>
      <c r="AC19" s="12">
        <f t="shared" ca="1" si="8"/>
        <v>47119</v>
      </c>
      <c r="AD19" s="7">
        <f t="shared" si="9"/>
        <v>1264.9000000000001</v>
      </c>
      <c r="AE19" s="7">
        <f t="shared" si="10"/>
        <v>1264.9000000000001</v>
      </c>
      <c r="AF19" s="7">
        <f t="shared" si="11"/>
        <v>1264.9000000000001</v>
      </c>
      <c r="AG19" s="7">
        <f t="shared" si="12"/>
        <v>1264.9000000000001</v>
      </c>
    </row>
    <row r="20" spans="1:33" x14ac:dyDescent="0.25">
      <c r="A20">
        <f>IF(Übersicht!$G$4&gt;A19,A19+1,"")</f>
        <v>17</v>
      </c>
      <c r="B20" s="7">
        <f>IF(A20="",0,B19*(1+Übersicht!$G$8))</f>
        <v>1264.9000000000001</v>
      </c>
      <c r="C20" s="8">
        <f>IF(A20="",0,Übersicht!$G$6)</f>
        <v>3.39E-2</v>
      </c>
      <c r="D20" s="7">
        <f t="shared" si="0"/>
        <v>42.880110000000002</v>
      </c>
      <c r="E20" s="8">
        <f>IF(A20="",0,Übersicht!$G$7)</f>
        <v>0</v>
      </c>
      <c r="F20" s="7">
        <f t="shared" si="13"/>
        <v>0</v>
      </c>
      <c r="G20" s="7">
        <f>IF(A20="",0,G19*(1+Übersicht!$G$12))</f>
        <v>0</v>
      </c>
      <c r="H20" s="8">
        <f>IF(A20="",0,Übersicht!$G$10)</f>
        <v>2E-3</v>
      </c>
      <c r="I20" s="7">
        <f t="shared" si="4"/>
        <v>0</v>
      </c>
      <c r="J20" s="8">
        <f>IF(A20="",0,Übersicht!$G$11)</f>
        <v>5.5000000000000003E-4</v>
      </c>
      <c r="K20" s="7">
        <f t="shared" si="14"/>
        <v>0</v>
      </c>
      <c r="L20" s="7">
        <f>IF(A20="",0,L19*(1+Übersicht!$G$16))</f>
        <v>0</v>
      </c>
      <c r="M20" s="8">
        <f>IF(A20="",0,Übersicht!$G$14)</f>
        <v>0</v>
      </c>
      <c r="N20" s="7">
        <f t="shared" si="5"/>
        <v>0</v>
      </c>
      <c r="O20" s="8">
        <f>IF(A20="",0,Übersicht!$G$15)</f>
        <v>0</v>
      </c>
      <c r="P20" s="7">
        <f t="shared" si="15"/>
        <v>0</v>
      </c>
      <c r="Q20" s="7">
        <f t="shared" si="1"/>
        <v>1264.9000000000001</v>
      </c>
      <c r="R20" s="7">
        <f t="shared" si="6"/>
        <v>42.880110000000002</v>
      </c>
      <c r="S20" s="7">
        <f>IF(Übersicht!$G$19="JA",IF(A20&lt;=Übersicht!$G$17,Übersicht!$G$18/Übersicht!$G$17,0),0)</f>
        <v>0</v>
      </c>
      <c r="T20" s="7">
        <f t="shared" si="2"/>
        <v>1222.01989</v>
      </c>
      <c r="U20" s="9">
        <f>IF(A20="",0,Übersicht!$G$20)</f>
        <v>1.7500000000000002E-2</v>
      </c>
      <c r="V20" s="7">
        <f t="shared" si="16"/>
        <v>24372.74027523537</v>
      </c>
      <c r="W20" s="8">
        <f>IF(A20="",0,Übersicht!$G$21)</f>
        <v>4.4600000000000001E-2</v>
      </c>
      <c r="X20" s="7">
        <f t="shared" si="17"/>
        <v>31474.187014237548</v>
      </c>
      <c r="Y20" s="7">
        <f t="shared" si="3"/>
        <v>1264.9000000000001</v>
      </c>
      <c r="Z20" s="10">
        <f>IF(A20="",0,Übersicht!$G$29)</f>
        <v>0</v>
      </c>
      <c r="AA20" s="7">
        <f t="shared" si="7"/>
        <v>0</v>
      </c>
      <c r="AB20" s="7">
        <f>IF(A20="",0,IF(Übersicht!$G$19="JA",B20+G20,IF(A20&lt;=Übersicht!$G$17,B20+G20+Übersicht!$G$18/Übersicht!$G$17,B20+G20)))</f>
        <v>1264.9000000000001</v>
      </c>
      <c r="AC20" s="12">
        <f t="shared" ca="1" si="8"/>
        <v>47484</v>
      </c>
      <c r="AD20" s="7">
        <f t="shared" si="9"/>
        <v>1264.9000000000001</v>
      </c>
      <c r="AE20" s="7">
        <f t="shared" si="10"/>
        <v>1264.9000000000001</v>
      </c>
      <c r="AF20" s="7">
        <f t="shared" si="11"/>
        <v>1264.9000000000001</v>
      </c>
      <c r="AG20" s="7">
        <f t="shared" si="12"/>
        <v>1264.9000000000001</v>
      </c>
    </row>
    <row r="21" spans="1:33" x14ac:dyDescent="0.25">
      <c r="A21">
        <f>IF(Übersicht!$G$4&gt;A20,A20+1,"")</f>
        <v>18</v>
      </c>
      <c r="B21" s="7">
        <f>IF(A21="",0,B20*(1+Übersicht!$G$8))</f>
        <v>1264.9000000000001</v>
      </c>
      <c r="C21" s="8">
        <f>IF(A21="",0,Übersicht!$G$6)</f>
        <v>3.39E-2</v>
      </c>
      <c r="D21" s="7">
        <f t="shared" si="0"/>
        <v>42.880110000000002</v>
      </c>
      <c r="E21" s="8">
        <f>IF(A21="",0,Übersicht!$G$7)</f>
        <v>0</v>
      </c>
      <c r="F21" s="7">
        <f t="shared" si="13"/>
        <v>0</v>
      </c>
      <c r="G21" s="7">
        <f>IF(A21="",0,G20*(1+Übersicht!$G$12))</f>
        <v>0</v>
      </c>
      <c r="H21" s="8">
        <f>IF(A21="",0,Übersicht!$G$10)</f>
        <v>2E-3</v>
      </c>
      <c r="I21" s="7">
        <f t="shared" si="4"/>
        <v>0</v>
      </c>
      <c r="J21" s="8">
        <f>IF(A21="",0,Übersicht!$G$11)</f>
        <v>5.5000000000000003E-4</v>
      </c>
      <c r="K21" s="7">
        <f t="shared" si="14"/>
        <v>0</v>
      </c>
      <c r="L21" s="7">
        <f>IF(A21="",0,L20*(1+Übersicht!$G$16))</f>
        <v>0</v>
      </c>
      <c r="M21" s="8">
        <f>IF(A21="",0,Übersicht!$G$14)</f>
        <v>0</v>
      </c>
      <c r="N21" s="7">
        <f t="shared" si="5"/>
        <v>0</v>
      </c>
      <c r="O21" s="8">
        <f>IF(A21="",0,Übersicht!$G$15)</f>
        <v>0</v>
      </c>
      <c r="P21" s="7">
        <f t="shared" si="15"/>
        <v>0</v>
      </c>
      <c r="Q21" s="7">
        <f t="shared" si="1"/>
        <v>1264.9000000000001</v>
      </c>
      <c r="R21" s="7">
        <f t="shared" si="6"/>
        <v>42.880110000000002</v>
      </c>
      <c r="S21" s="7">
        <f>IF(Übersicht!$G$19="JA",IF(A21&lt;=Übersicht!$G$17,Übersicht!$G$18/Übersicht!$G$17,0),0)</f>
        <v>0</v>
      </c>
      <c r="T21" s="7">
        <f t="shared" si="2"/>
        <v>1222.01989</v>
      </c>
      <c r="U21" s="9">
        <f>IF(A21="",0,Übersicht!$G$20)</f>
        <v>1.7500000000000002E-2</v>
      </c>
      <c r="V21" s="7">
        <f t="shared" si="16"/>
        <v>26042.668468126991</v>
      </c>
      <c r="W21" s="8">
        <f>IF(A21="",0,Übersicht!$G$21)</f>
        <v>4.4600000000000001E-2</v>
      </c>
      <c r="X21" s="7">
        <f t="shared" si="17"/>
        <v>34154.457732166542</v>
      </c>
      <c r="Y21" s="7">
        <f t="shared" si="3"/>
        <v>1264.9000000000001</v>
      </c>
      <c r="Z21" s="10">
        <f>IF(A21="",0,Übersicht!$G$29)</f>
        <v>0</v>
      </c>
      <c r="AA21" s="7">
        <f t="shared" si="7"/>
        <v>0</v>
      </c>
      <c r="AB21" s="7">
        <f>IF(A21="",0,IF(Übersicht!$G$19="JA",B21+G21,IF(A21&lt;=Übersicht!$G$17,B21+G21+Übersicht!$G$18/Übersicht!$G$17,B21+G21)))</f>
        <v>1264.9000000000001</v>
      </c>
      <c r="AC21" s="12">
        <f t="shared" ca="1" si="8"/>
        <v>47849</v>
      </c>
      <c r="AD21" s="7">
        <f t="shared" si="9"/>
        <v>1264.9000000000001</v>
      </c>
      <c r="AE21" s="7">
        <f t="shared" si="10"/>
        <v>1264.9000000000001</v>
      </c>
      <c r="AF21" s="7">
        <f t="shared" si="11"/>
        <v>1264.9000000000001</v>
      </c>
      <c r="AG21" s="7">
        <f t="shared" si="12"/>
        <v>1264.9000000000001</v>
      </c>
    </row>
    <row r="22" spans="1:33" x14ac:dyDescent="0.25">
      <c r="A22">
        <f>IF(Übersicht!$G$4&gt;A21,A21+1,"")</f>
        <v>19</v>
      </c>
      <c r="B22" s="7">
        <f>IF(A22="",0,B21*(1+Übersicht!$G$8))</f>
        <v>1264.9000000000001</v>
      </c>
      <c r="C22" s="8">
        <f>IF(A22="",0,Übersicht!$G$6)</f>
        <v>3.39E-2</v>
      </c>
      <c r="D22" s="7">
        <f t="shared" si="0"/>
        <v>42.880110000000002</v>
      </c>
      <c r="E22" s="8">
        <f>IF(A22="",0,Übersicht!$G$7)</f>
        <v>0</v>
      </c>
      <c r="F22" s="7">
        <f t="shared" si="13"/>
        <v>0</v>
      </c>
      <c r="G22" s="7">
        <f>IF(A22="",0,G21*(1+Übersicht!$G$12))</f>
        <v>0</v>
      </c>
      <c r="H22" s="8">
        <f>IF(A22="",0,Übersicht!$G$10)</f>
        <v>2E-3</v>
      </c>
      <c r="I22" s="7">
        <f t="shared" si="4"/>
        <v>0</v>
      </c>
      <c r="J22" s="8">
        <f>IF(A22="",0,Übersicht!$G$11)</f>
        <v>5.5000000000000003E-4</v>
      </c>
      <c r="K22" s="7">
        <f t="shared" si="14"/>
        <v>0</v>
      </c>
      <c r="L22" s="7">
        <f>IF(A22="",0,L21*(1+Übersicht!$G$16))</f>
        <v>0</v>
      </c>
      <c r="M22" s="8">
        <f>IF(A22="",0,Übersicht!$G$14)</f>
        <v>0</v>
      </c>
      <c r="N22" s="7">
        <f t="shared" si="5"/>
        <v>0</v>
      </c>
      <c r="O22" s="8">
        <f>IF(A22="",0,Übersicht!$G$15)</f>
        <v>0</v>
      </c>
      <c r="P22" s="7">
        <f t="shared" si="15"/>
        <v>0</v>
      </c>
      <c r="Q22" s="7">
        <f t="shared" si="1"/>
        <v>1264.9000000000001</v>
      </c>
      <c r="R22" s="7">
        <f t="shared" si="6"/>
        <v>42.880110000000002</v>
      </c>
      <c r="S22" s="7">
        <f>IF(Übersicht!$G$19="JA",IF(A22&lt;=Übersicht!$G$17,Übersicht!$G$18/Übersicht!$G$17,0),0)</f>
        <v>0</v>
      </c>
      <c r="T22" s="7">
        <f t="shared" si="2"/>
        <v>1222.01989</v>
      </c>
      <c r="U22" s="9">
        <f>IF(A22="",0,Übersicht!$G$20)</f>
        <v>1.7500000000000002E-2</v>
      </c>
      <c r="V22" s="7">
        <f t="shared" si="16"/>
        <v>27741.820404394213</v>
      </c>
      <c r="W22" s="8">
        <f>IF(A22="",0,Übersicht!$G$21)</f>
        <v>4.4600000000000001E-2</v>
      </c>
      <c r="X22" s="7">
        <f t="shared" si="17"/>
        <v>36954.26852411517</v>
      </c>
      <c r="Y22" s="7">
        <f t="shared" si="3"/>
        <v>1264.9000000000001</v>
      </c>
      <c r="Z22" s="10">
        <f>IF(A22="",0,Übersicht!$G$29)</f>
        <v>0</v>
      </c>
      <c r="AA22" s="7">
        <f t="shared" si="7"/>
        <v>0</v>
      </c>
      <c r="AB22" s="7">
        <f>IF(A22="",0,IF(Übersicht!$G$19="JA",B22+G22,IF(A22&lt;=Übersicht!$G$17,B22+G22+Übersicht!$G$18/Übersicht!$G$17,B22+G22)))</f>
        <v>1264.9000000000001</v>
      </c>
      <c r="AC22" s="12">
        <f t="shared" ca="1" si="8"/>
        <v>48214</v>
      </c>
      <c r="AD22" s="7">
        <f t="shared" si="9"/>
        <v>1264.9000000000001</v>
      </c>
      <c r="AE22" s="7">
        <f t="shared" si="10"/>
        <v>1264.9000000000001</v>
      </c>
      <c r="AF22" s="7">
        <f t="shared" si="11"/>
        <v>1264.9000000000001</v>
      </c>
      <c r="AG22" s="7">
        <f t="shared" si="12"/>
        <v>1264.9000000000001</v>
      </c>
    </row>
    <row r="23" spans="1:33" x14ac:dyDescent="0.25">
      <c r="A23">
        <f>IF(Übersicht!$G$4&gt;A22,A22+1,"")</f>
        <v>20</v>
      </c>
      <c r="B23" s="7">
        <f>IF(A23="",0,B22*(1+Übersicht!$G$8))</f>
        <v>1264.9000000000001</v>
      </c>
      <c r="C23" s="8">
        <f>IF(A23="",0,Übersicht!$G$6)</f>
        <v>3.39E-2</v>
      </c>
      <c r="D23" s="7">
        <f t="shared" si="0"/>
        <v>42.880110000000002</v>
      </c>
      <c r="E23" s="8">
        <f>IF(A23="",0,Übersicht!$G$7)</f>
        <v>0</v>
      </c>
      <c r="F23" s="7">
        <f t="shared" si="13"/>
        <v>0</v>
      </c>
      <c r="G23" s="7">
        <f>IF(A23="",0,G22*(1+Übersicht!$G$12))</f>
        <v>0</v>
      </c>
      <c r="H23" s="8">
        <f>IF(A23="",0,Übersicht!$G$10)</f>
        <v>2E-3</v>
      </c>
      <c r="I23" s="7">
        <f t="shared" si="4"/>
        <v>0</v>
      </c>
      <c r="J23" s="8">
        <f>IF(A23="",0,Übersicht!$G$11)</f>
        <v>5.5000000000000003E-4</v>
      </c>
      <c r="K23" s="7">
        <f t="shared" si="14"/>
        <v>0</v>
      </c>
      <c r="L23" s="7">
        <f>IF(A23="",0,L22*(1+Übersicht!$G$16))</f>
        <v>0</v>
      </c>
      <c r="M23" s="8">
        <f>IF(A23="",0,Übersicht!$G$14)</f>
        <v>0</v>
      </c>
      <c r="N23" s="7">
        <f t="shared" si="5"/>
        <v>0</v>
      </c>
      <c r="O23" s="8">
        <f>IF(A23="",0,Übersicht!$G$15)</f>
        <v>0</v>
      </c>
      <c r="P23" s="7">
        <f t="shared" si="15"/>
        <v>0</v>
      </c>
      <c r="Q23" s="7">
        <f t="shared" si="1"/>
        <v>1264.9000000000001</v>
      </c>
      <c r="R23" s="7">
        <f t="shared" si="6"/>
        <v>42.880110000000002</v>
      </c>
      <c r="S23" s="7">
        <f>IF(Übersicht!$G$19="JA",IF(A23&lt;=Übersicht!$G$17,Übersicht!$G$18/Übersicht!$G$17,0),0)</f>
        <v>0</v>
      </c>
      <c r="T23" s="7">
        <f t="shared" si="2"/>
        <v>1222.01989</v>
      </c>
      <c r="U23" s="9">
        <f>IF(A23="",0,Übersicht!$G$20)</f>
        <v>1.7500000000000002E-2</v>
      </c>
      <c r="V23" s="7">
        <f t="shared" si="16"/>
        <v>29470.707499546115</v>
      </c>
      <c r="W23" s="8">
        <f>IF(A23="",0,Übersicht!$G$21)</f>
        <v>4.4600000000000001E-2</v>
      </c>
      <c r="X23" s="7">
        <f t="shared" si="17"/>
        <v>39878.950877384712</v>
      </c>
      <c r="Y23" s="7">
        <f t="shared" si="3"/>
        <v>1264.9000000000001</v>
      </c>
      <c r="Z23" s="10">
        <f>IF(A23="",0,Übersicht!$G$29)</f>
        <v>0</v>
      </c>
      <c r="AA23" s="7">
        <f t="shared" si="7"/>
        <v>0</v>
      </c>
      <c r="AB23" s="7">
        <f>IF(A23="",0,IF(Übersicht!$G$19="JA",B23+G23,IF(A23&lt;=Übersicht!$G$17,B23+G23+Übersicht!$G$18/Übersicht!$G$17,B23+G23)))</f>
        <v>1264.9000000000001</v>
      </c>
      <c r="AC23" s="12">
        <f t="shared" ca="1" si="8"/>
        <v>48580</v>
      </c>
      <c r="AD23" s="7">
        <f t="shared" si="9"/>
        <v>1264.9000000000001</v>
      </c>
      <c r="AE23" s="7">
        <f t="shared" si="10"/>
        <v>1264.9000000000001</v>
      </c>
      <c r="AF23" s="7">
        <f t="shared" si="11"/>
        <v>1264.9000000000001</v>
      </c>
      <c r="AG23" s="7">
        <f t="shared" si="12"/>
        <v>1264.9000000000001</v>
      </c>
    </row>
    <row r="24" spans="1:33" x14ac:dyDescent="0.25">
      <c r="A24">
        <f>IF(Übersicht!$G$4&gt;A23,A23+1,"")</f>
        <v>21</v>
      </c>
      <c r="B24" s="7">
        <f>IF(A24="",0,B23*(1+Übersicht!$G$8))</f>
        <v>1264.9000000000001</v>
      </c>
      <c r="C24" s="8">
        <f>IF(A24="",0,Übersicht!$G$6)</f>
        <v>3.39E-2</v>
      </c>
      <c r="D24" s="7">
        <f t="shared" si="0"/>
        <v>42.880110000000002</v>
      </c>
      <c r="E24" s="8">
        <f>IF(A24="",0,Übersicht!$G$7)</f>
        <v>0</v>
      </c>
      <c r="F24" s="7">
        <f t="shared" si="13"/>
        <v>0</v>
      </c>
      <c r="G24" s="7">
        <f>IF(A24="",0,G23*(1+Übersicht!$G$12))</f>
        <v>0</v>
      </c>
      <c r="H24" s="8">
        <f>IF(A24="",0,Übersicht!$G$10)</f>
        <v>2E-3</v>
      </c>
      <c r="I24" s="7">
        <f t="shared" si="4"/>
        <v>0</v>
      </c>
      <c r="J24" s="8">
        <f>IF(A24="",0,Übersicht!$G$11)</f>
        <v>5.5000000000000003E-4</v>
      </c>
      <c r="K24" s="7">
        <f t="shared" si="14"/>
        <v>0</v>
      </c>
      <c r="L24" s="7">
        <f>IF(A24="",0,L23*(1+Übersicht!$G$16))</f>
        <v>0</v>
      </c>
      <c r="M24" s="8">
        <f>IF(A24="",0,Übersicht!$G$14)</f>
        <v>0</v>
      </c>
      <c r="N24" s="7">
        <f t="shared" si="5"/>
        <v>0</v>
      </c>
      <c r="O24" s="8">
        <f>IF(A24="",0,Übersicht!$G$15)</f>
        <v>0</v>
      </c>
      <c r="P24" s="7">
        <f t="shared" si="15"/>
        <v>0</v>
      </c>
      <c r="Q24" s="7">
        <f t="shared" si="1"/>
        <v>1264.9000000000001</v>
      </c>
      <c r="R24" s="7">
        <f t="shared" si="6"/>
        <v>42.880110000000002</v>
      </c>
      <c r="S24" s="7">
        <f>IF(Übersicht!$G$19="JA",IF(A24&lt;=Übersicht!$G$17,Übersicht!$G$18/Übersicht!$G$17,0),0)</f>
        <v>0</v>
      </c>
      <c r="T24" s="7">
        <f t="shared" si="2"/>
        <v>1222.01989</v>
      </c>
      <c r="U24" s="9">
        <f>IF(A24="",0,Übersicht!$G$20)</f>
        <v>1.7500000000000002E-2</v>
      </c>
      <c r="V24" s="7">
        <f t="shared" si="16"/>
        <v>31229.850118863174</v>
      </c>
      <c r="W24" s="8">
        <f>IF(A24="",0,Übersicht!$G$21)</f>
        <v>4.4600000000000001E-2</v>
      </c>
      <c r="X24" s="7">
        <f t="shared" si="17"/>
        <v>42934.074063610075</v>
      </c>
      <c r="Y24" s="7">
        <f t="shared" si="3"/>
        <v>1264.9000000000001</v>
      </c>
      <c r="Z24" s="10">
        <f>IF(A24="",0,Übersicht!$G$29)</f>
        <v>0</v>
      </c>
      <c r="AA24" s="7">
        <f t="shared" si="7"/>
        <v>0</v>
      </c>
      <c r="AB24" s="7">
        <f>IF(A24="",0,IF(Übersicht!$G$19="JA",B24+G24,IF(A24&lt;=Übersicht!$G$17,B24+G24+Übersicht!$G$18/Übersicht!$G$17,B24+G24)))</f>
        <v>1264.9000000000001</v>
      </c>
      <c r="AC24" s="12">
        <f t="shared" ca="1" si="8"/>
        <v>48945</v>
      </c>
      <c r="AD24" s="7">
        <f t="shared" si="9"/>
        <v>1264.9000000000001</v>
      </c>
      <c r="AE24" s="7">
        <f t="shared" si="10"/>
        <v>1264.9000000000001</v>
      </c>
      <c r="AF24" s="7">
        <f t="shared" si="11"/>
        <v>1264.9000000000001</v>
      </c>
      <c r="AG24" s="7">
        <f t="shared" si="12"/>
        <v>1264.9000000000001</v>
      </c>
    </row>
    <row r="25" spans="1:33" x14ac:dyDescent="0.25">
      <c r="A25">
        <f>IF(Übersicht!$G$4&gt;A24,A24+1,"")</f>
        <v>22</v>
      </c>
      <c r="B25" s="7">
        <f>IF(A25="",0,B24*(1+Übersicht!$G$8))</f>
        <v>1264.9000000000001</v>
      </c>
      <c r="C25" s="8">
        <f>IF(A25="",0,Übersicht!$G$6)</f>
        <v>3.39E-2</v>
      </c>
      <c r="D25" s="7">
        <f t="shared" si="0"/>
        <v>42.880110000000002</v>
      </c>
      <c r="E25" s="8">
        <f>IF(A25="",0,Übersicht!$G$7)</f>
        <v>0</v>
      </c>
      <c r="F25" s="7">
        <f t="shared" si="13"/>
        <v>0</v>
      </c>
      <c r="G25" s="7">
        <f>IF(A25="",0,G24*(1+Übersicht!$G$12))</f>
        <v>0</v>
      </c>
      <c r="H25" s="8">
        <f>IF(A25="",0,Übersicht!$G$10)</f>
        <v>2E-3</v>
      </c>
      <c r="I25" s="7">
        <f t="shared" si="4"/>
        <v>0</v>
      </c>
      <c r="J25" s="8">
        <f>IF(A25="",0,Übersicht!$G$11)</f>
        <v>5.5000000000000003E-4</v>
      </c>
      <c r="K25" s="7">
        <f t="shared" si="14"/>
        <v>0</v>
      </c>
      <c r="L25" s="7">
        <f>IF(A25="",0,L24*(1+Übersicht!$G$16))</f>
        <v>0</v>
      </c>
      <c r="M25" s="8">
        <f>IF(A25="",0,Übersicht!$G$14)</f>
        <v>0</v>
      </c>
      <c r="N25" s="7">
        <f t="shared" si="5"/>
        <v>0</v>
      </c>
      <c r="O25" s="8">
        <f>IF(A25="",0,Übersicht!$G$15)</f>
        <v>0</v>
      </c>
      <c r="P25" s="7">
        <f t="shared" si="15"/>
        <v>0</v>
      </c>
      <c r="Q25" s="7">
        <f t="shared" si="1"/>
        <v>1264.9000000000001</v>
      </c>
      <c r="R25" s="7">
        <f t="shared" si="6"/>
        <v>42.880110000000002</v>
      </c>
      <c r="S25" s="7">
        <f>IF(Übersicht!$G$19="JA",IF(A25&lt;=Übersicht!$G$17,Übersicht!$G$18/Übersicht!$G$17,0),0)</f>
        <v>0</v>
      </c>
      <c r="T25" s="7">
        <f t="shared" si="2"/>
        <v>1222.01989</v>
      </c>
      <c r="U25" s="9">
        <f>IF(A25="",0,Übersicht!$G$20)</f>
        <v>1.7500000000000002E-2</v>
      </c>
      <c r="V25" s="7">
        <f t="shared" si="16"/>
        <v>33019.77773401828</v>
      </c>
      <c r="W25" s="8">
        <f>IF(A25="",0,Übersicht!$G$21)</f>
        <v>4.4600000000000001E-2</v>
      </c>
      <c r="X25" s="7">
        <f t="shared" si="17"/>
        <v>46125.455743941086</v>
      </c>
      <c r="Y25" s="7">
        <f t="shared" si="3"/>
        <v>1264.9000000000001</v>
      </c>
      <c r="Z25" s="10">
        <f>IF(A25="",0,Übersicht!$G$29)</f>
        <v>0</v>
      </c>
      <c r="AA25" s="7">
        <f t="shared" si="7"/>
        <v>0</v>
      </c>
      <c r="AB25" s="7">
        <f>IF(A25="",0,IF(Übersicht!$G$19="JA",B25+G25,IF(A25&lt;=Übersicht!$G$17,B25+G25+Übersicht!$G$18/Übersicht!$G$17,B25+G25)))</f>
        <v>1264.9000000000001</v>
      </c>
      <c r="AC25" s="12">
        <f t="shared" ca="1" si="8"/>
        <v>49310</v>
      </c>
      <c r="AD25" s="7">
        <f t="shared" si="9"/>
        <v>1264.9000000000001</v>
      </c>
      <c r="AE25" s="7">
        <f t="shared" si="10"/>
        <v>1264.9000000000001</v>
      </c>
      <c r="AF25" s="7">
        <f t="shared" si="11"/>
        <v>1264.9000000000001</v>
      </c>
      <c r="AG25" s="7">
        <f t="shared" si="12"/>
        <v>1264.9000000000001</v>
      </c>
    </row>
    <row r="26" spans="1:33" x14ac:dyDescent="0.25">
      <c r="A26">
        <f>IF(Übersicht!$G$4&gt;A25,A25+1,"")</f>
        <v>23</v>
      </c>
      <c r="B26" s="7">
        <f>IF(A26="",0,B25*(1+Übersicht!$G$8))</f>
        <v>1264.9000000000001</v>
      </c>
      <c r="C26" s="8">
        <f>IF(A26="",0,Übersicht!$G$6)</f>
        <v>3.39E-2</v>
      </c>
      <c r="D26" s="7">
        <f t="shared" si="0"/>
        <v>42.880110000000002</v>
      </c>
      <c r="E26" s="8">
        <f>IF(A26="",0,Übersicht!$G$7)</f>
        <v>0</v>
      </c>
      <c r="F26" s="7">
        <f t="shared" si="13"/>
        <v>0</v>
      </c>
      <c r="G26" s="7">
        <f>IF(A26="",0,G25*(1+Übersicht!$G$12))</f>
        <v>0</v>
      </c>
      <c r="H26" s="8">
        <f>IF(A26="",0,Übersicht!$G$10)</f>
        <v>2E-3</v>
      </c>
      <c r="I26" s="7">
        <f t="shared" si="4"/>
        <v>0</v>
      </c>
      <c r="J26" s="8">
        <f>IF(A26="",0,Übersicht!$G$11)</f>
        <v>5.5000000000000003E-4</v>
      </c>
      <c r="K26" s="7">
        <f t="shared" si="14"/>
        <v>0</v>
      </c>
      <c r="L26" s="7">
        <f>IF(A26="",0,L25*(1+Übersicht!$G$16))</f>
        <v>0</v>
      </c>
      <c r="M26" s="8">
        <f>IF(A26="",0,Übersicht!$G$14)</f>
        <v>0</v>
      </c>
      <c r="N26" s="7">
        <f t="shared" si="5"/>
        <v>0</v>
      </c>
      <c r="O26" s="8">
        <f>IF(A26="",0,Übersicht!$G$15)</f>
        <v>0</v>
      </c>
      <c r="P26" s="7">
        <f t="shared" si="15"/>
        <v>0</v>
      </c>
      <c r="Q26" s="7">
        <f t="shared" si="1"/>
        <v>1264.9000000000001</v>
      </c>
      <c r="R26" s="7">
        <f t="shared" si="6"/>
        <v>42.880110000000002</v>
      </c>
      <c r="S26" s="7">
        <f>IF(Übersicht!$G$19="JA",IF(A26&lt;=Übersicht!$G$17,Übersicht!$G$18/Übersicht!$G$17,0),0)</f>
        <v>0</v>
      </c>
      <c r="T26" s="7">
        <f t="shared" si="2"/>
        <v>1222.01989</v>
      </c>
      <c r="U26" s="9">
        <f>IF(A26="",0,Übersicht!$G$20)</f>
        <v>1.7500000000000002E-2</v>
      </c>
      <c r="V26" s="7">
        <f t="shared" si="16"/>
        <v>34841.029082438603</v>
      </c>
      <c r="W26" s="8">
        <f>IF(A26="",0,Übersicht!$G$21)</f>
        <v>4.4600000000000001E-2</v>
      </c>
      <c r="X26" s="7">
        <f t="shared" si="17"/>
        <v>49459.173047214863</v>
      </c>
      <c r="Y26" s="7">
        <f t="shared" si="3"/>
        <v>1264.9000000000001</v>
      </c>
      <c r="Z26" s="10">
        <f>IF(A26="",0,Übersicht!$G$29)</f>
        <v>0</v>
      </c>
      <c r="AA26" s="7">
        <f t="shared" si="7"/>
        <v>0</v>
      </c>
      <c r="AB26" s="7">
        <f>IF(A26="",0,IF(Übersicht!$G$19="JA",B26+G26,IF(A26&lt;=Übersicht!$G$17,B26+G26+Übersicht!$G$18/Übersicht!$G$17,B26+G26)))</f>
        <v>1264.9000000000001</v>
      </c>
      <c r="AC26" s="12">
        <f t="shared" ca="1" si="8"/>
        <v>49675</v>
      </c>
      <c r="AD26" s="7">
        <f t="shared" si="9"/>
        <v>1264.9000000000001</v>
      </c>
      <c r="AE26" s="7">
        <f t="shared" si="10"/>
        <v>1264.9000000000001</v>
      </c>
      <c r="AF26" s="7">
        <f t="shared" si="11"/>
        <v>1264.9000000000001</v>
      </c>
      <c r="AG26" s="7">
        <f t="shared" si="12"/>
        <v>1264.9000000000001</v>
      </c>
    </row>
    <row r="27" spans="1:33" x14ac:dyDescent="0.25">
      <c r="A27">
        <f>IF(Übersicht!$G$4&gt;A26,A26+1,"")</f>
        <v>24</v>
      </c>
      <c r="B27" s="7">
        <f>IF(A27="",0,B26*(1+Übersicht!$G$8))</f>
        <v>1264.9000000000001</v>
      </c>
      <c r="C27" s="8">
        <f>IF(A27="",0,Übersicht!$G$6)</f>
        <v>3.39E-2</v>
      </c>
      <c r="D27" s="7">
        <f t="shared" si="0"/>
        <v>42.880110000000002</v>
      </c>
      <c r="E27" s="8">
        <f>IF(A27="",0,Übersicht!$G$7)</f>
        <v>0</v>
      </c>
      <c r="F27" s="7">
        <f t="shared" si="13"/>
        <v>0</v>
      </c>
      <c r="G27" s="7">
        <f>IF(A27="",0,G26*(1+Übersicht!$G$12))</f>
        <v>0</v>
      </c>
      <c r="H27" s="8">
        <f>IF(A27="",0,Übersicht!$G$10)</f>
        <v>2E-3</v>
      </c>
      <c r="I27" s="7">
        <f t="shared" si="4"/>
        <v>0</v>
      </c>
      <c r="J27" s="8">
        <f>IF(A27="",0,Übersicht!$G$11)</f>
        <v>5.5000000000000003E-4</v>
      </c>
      <c r="K27" s="7">
        <f t="shared" si="14"/>
        <v>0</v>
      </c>
      <c r="L27" s="7">
        <f>IF(A27="",0,L26*(1+Übersicht!$G$16))</f>
        <v>0</v>
      </c>
      <c r="M27" s="8">
        <f>IF(A27="",0,Übersicht!$G$14)</f>
        <v>0</v>
      </c>
      <c r="N27" s="7">
        <f t="shared" si="5"/>
        <v>0</v>
      </c>
      <c r="O27" s="8">
        <f>IF(A27="",0,Übersicht!$G$15)</f>
        <v>0</v>
      </c>
      <c r="P27" s="7">
        <f t="shared" si="15"/>
        <v>0</v>
      </c>
      <c r="Q27" s="7">
        <f t="shared" si="1"/>
        <v>1264.9000000000001</v>
      </c>
      <c r="R27" s="7">
        <f t="shared" si="6"/>
        <v>42.880110000000002</v>
      </c>
      <c r="S27" s="7">
        <f>IF(Übersicht!$G$19="JA",IF(A27&lt;=Übersicht!$G$17,Übersicht!$G$18/Übersicht!$G$17,0),0)</f>
        <v>0</v>
      </c>
      <c r="T27" s="7">
        <f t="shared" si="2"/>
        <v>1222.01989</v>
      </c>
      <c r="U27" s="9">
        <f>IF(A27="",0,Übersicht!$G$20)</f>
        <v>1.7500000000000002E-2</v>
      </c>
      <c r="V27" s="7">
        <f t="shared" si="16"/>
        <v>36694.152329456287</v>
      </c>
      <c r="W27" s="8">
        <f>IF(A27="",0,Übersicht!$G$21)</f>
        <v>4.4600000000000001E-2</v>
      </c>
      <c r="X27" s="7">
        <f t="shared" si="17"/>
        <v>52941.574142214646</v>
      </c>
      <c r="Y27" s="7">
        <f t="shared" si="3"/>
        <v>1264.9000000000001</v>
      </c>
      <c r="Z27" s="10">
        <f>IF(A27="",0,Übersicht!$G$29)</f>
        <v>0</v>
      </c>
      <c r="AA27" s="7">
        <f t="shared" si="7"/>
        <v>0</v>
      </c>
      <c r="AB27" s="7">
        <f>IF(A27="",0,IF(Übersicht!$G$19="JA",B27+G27,IF(A27&lt;=Übersicht!$G$17,B27+G27+Übersicht!$G$18/Übersicht!$G$17,B27+G27)))</f>
        <v>1264.9000000000001</v>
      </c>
      <c r="AC27" s="12">
        <f t="shared" ca="1" si="8"/>
        <v>50041</v>
      </c>
      <c r="AD27" s="7">
        <f t="shared" si="9"/>
        <v>1264.9000000000001</v>
      </c>
      <c r="AE27" s="7">
        <f t="shared" si="10"/>
        <v>1264.9000000000001</v>
      </c>
      <c r="AF27" s="7">
        <f t="shared" si="11"/>
        <v>1264.9000000000001</v>
      </c>
      <c r="AG27" s="7">
        <f t="shared" si="12"/>
        <v>1264.9000000000001</v>
      </c>
    </row>
    <row r="28" spans="1:33" x14ac:dyDescent="0.25">
      <c r="A28">
        <f>IF(Übersicht!$G$4&gt;A27,A27+1,"")</f>
        <v>25</v>
      </c>
      <c r="B28" s="7">
        <f>IF(A28="",0,B27*(1+Übersicht!$G$8))</f>
        <v>1264.9000000000001</v>
      </c>
      <c r="C28" s="8">
        <f>IF(A28="",0,Übersicht!$G$6)</f>
        <v>3.39E-2</v>
      </c>
      <c r="D28" s="7">
        <f t="shared" si="0"/>
        <v>42.880110000000002</v>
      </c>
      <c r="E28" s="8">
        <f>IF(A28="",0,Übersicht!$G$7)</f>
        <v>0</v>
      </c>
      <c r="F28" s="7">
        <f t="shared" si="13"/>
        <v>0</v>
      </c>
      <c r="G28" s="7">
        <f>IF(A28="",0,G27*(1+Übersicht!$G$12))</f>
        <v>0</v>
      </c>
      <c r="H28" s="8">
        <f>IF(A28="",0,Übersicht!$G$10)</f>
        <v>2E-3</v>
      </c>
      <c r="I28" s="7">
        <f t="shared" si="4"/>
        <v>0</v>
      </c>
      <c r="J28" s="8">
        <f>IF(A28="",0,Übersicht!$G$11)</f>
        <v>5.5000000000000003E-4</v>
      </c>
      <c r="K28" s="7">
        <f t="shared" si="14"/>
        <v>0</v>
      </c>
      <c r="L28" s="7">
        <f>IF(A28="",0,L27*(1+Übersicht!$G$16))</f>
        <v>0</v>
      </c>
      <c r="M28" s="8">
        <f>IF(A28="",0,Übersicht!$G$14)</f>
        <v>0</v>
      </c>
      <c r="N28" s="7">
        <f t="shared" si="5"/>
        <v>0</v>
      </c>
      <c r="O28" s="8">
        <f>IF(A28="",0,Übersicht!$G$15)</f>
        <v>0</v>
      </c>
      <c r="P28" s="7">
        <f t="shared" si="15"/>
        <v>0</v>
      </c>
      <c r="Q28" s="7">
        <f t="shared" si="1"/>
        <v>1264.9000000000001</v>
      </c>
      <c r="R28" s="7">
        <f t="shared" si="6"/>
        <v>42.880110000000002</v>
      </c>
      <c r="S28" s="7">
        <f>IF(Übersicht!$G$19="JA",IF(A28&lt;=Übersicht!$G$17,Übersicht!$G$18/Übersicht!$G$17,0),0)</f>
        <v>0</v>
      </c>
      <c r="T28" s="7">
        <f t="shared" si="2"/>
        <v>1222.01989</v>
      </c>
      <c r="U28" s="9">
        <f>IF(A28="",0,Übersicht!$G$20)</f>
        <v>1.7500000000000002E-2</v>
      </c>
      <c r="V28" s="7">
        <f t="shared" si="16"/>
        <v>38579.70523329678</v>
      </c>
      <c r="W28" s="8">
        <f>IF(A28="",0,Übersicht!$G$21)</f>
        <v>4.4600000000000001E-2</v>
      </c>
      <c r="X28" s="7">
        <f t="shared" si="17"/>
        <v>56579.290326051421</v>
      </c>
      <c r="Y28" s="7">
        <f t="shared" si="3"/>
        <v>1264.9000000000001</v>
      </c>
      <c r="Z28" s="10">
        <f>IF(A28="",0,Übersicht!$G$29)</f>
        <v>0</v>
      </c>
      <c r="AA28" s="7">
        <f t="shared" si="7"/>
        <v>0</v>
      </c>
      <c r="AB28" s="7">
        <f>IF(A28="",0,IF(Übersicht!$G$19="JA",B28+G28,IF(A28&lt;=Übersicht!$G$17,B28+G28+Übersicht!$G$18/Übersicht!$G$17,B28+G28)))</f>
        <v>1264.9000000000001</v>
      </c>
      <c r="AC28" s="12">
        <f t="shared" ca="1" si="8"/>
        <v>50406</v>
      </c>
      <c r="AD28" s="7">
        <f t="shared" si="9"/>
        <v>1264.9000000000001</v>
      </c>
      <c r="AE28" s="7">
        <f t="shared" si="10"/>
        <v>1264.9000000000001</v>
      </c>
      <c r="AF28" s="7">
        <f t="shared" si="11"/>
        <v>1264.9000000000001</v>
      </c>
      <c r="AG28" s="7">
        <f t="shared" si="12"/>
        <v>1264.9000000000001</v>
      </c>
    </row>
    <row r="29" spans="1:33" x14ac:dyDescent="0.25">
      <c r="A29">
        <f>IF(Übersicht!$G$4&gt;A28,A28+1,"")</f>
        <v>26</v>
      </c>
      <c r="B29" s="7">
        <f>IF(A29="",0,B28*(1+Übersicht!$G$8))</f>
        <v>1264.9000000000001</v>
      </c>
      <c r="C29" s="8">
        <f>IF(A29="",0,Übersicht!$G$6)</f>
        <v>3.39E-2</v>
      </c>
      <c r="D29" s="7">
        <f t="shared" si="0"/>
        <v>42.880110000000002</v>
      </c>
      <c r="E29" s="8">
        <f>IF(A29="",0,Übersicht!$G$7)</f>
        <v>0</v>
      </c>
      <c r="F29" s="7">
        <f t="shared" si="13"/>
        <v>0</v>
      </c>
      <c r="G29" s="7">
        <f>IF(A29="",0,G28*(1+Übersicht!$G$12))</f>
        <v>0</v>
      </c>
      <c r="H29" s="8">
        <f>IF(A29="",0,Übersicht!$G$10)</f>
        <v>2E-3</v>
      </c>
      <c r="I29" s="7">
        <f t="shared" si="4"/>
        <v>0</v>
      </c>
      <c r="J29" s="8">
        <f>IF(A29="",0,Übersicht!$G$11)</f>
        <v>5.5000000000000003E-4</v>
      </c>
      <c r="K29" s="7">
        <f t="shared" si="14"/>
        <v>0</v>
      </c>
      <c r="L29" s="7">
        <f>IF(A29="",0,L28*(1+Übersicht!$G$16))</f>
        <v>0</v>
      </c>
      <c r="M29" s="8">
        <f>IF(A29="",0,Übersicht!$G$14)</f>
        <v>0</v>
      </c>
      <c r="N29" s="7">
        <f t="shared" si="5"/>
        <v>0</v>
      </c>
      <c r="O29" s="8">
        <f>IF(A29="",0,Übersicht!$G$15)</f>
        <v>0</v>
      </c>
      <c r="P29" s="7">
        <f t="shared" si="15"/>
        <v>0</v>
      </c>
      <c r="Q29" s="7">
        <f t="shared" si="1"/>
        <v>1264.9000000000001</v>
      </c>
      <c r="R29" s="7">
        <f t="shared" si="6"/>
        <v>42.880110000000002</v>
      </c>
      <c r="S29" s="7">
        <f>IF(Übersicht!$G$19="JA",IF(A29&lt;=Übersicht!$G$17,Übersicht!$G$18/Übersicht!$G$17,0),0)</f>
        <v>0</v>
      </c>
      <c r="T29" s="7">
        <f t="shared" si="2"/>
        <v>1222.01989</v>
      </c>
      <c r="U29" s="9">
        <f>IF(A29="",0,Übersicht!$G$20)</f>
        <v>1.7500000000000002E-2</v>
      </c>
      <c r="V29" s="7">
        <f t="shared" si="16"/>
        <v>40498.255312954476</v>
      </c>
      <c r="W29" s="8">
        <f>IF(A29="",0,Übersicht!$G$21)</f>
        <v>4.4600000000000001E-2</v>
      </c>
      <c r="X29" s="7">
        <f t="shared" si="17"/>
        <v>60379.248651687318</v>
      </c>
      <c r="Y29" s="7">
        <f t="shared" si="3"/>
        <v>1264.9000000000001</v>
      </c>
      <c r="Z29" s="10">
        <f>IF(A29="",0,Übersicht!$G$29)</f>
        <v>0</v>
      </c>
      <c r="AA29" s="7">
        <f t="shared" si="7"/>
        <v>0</v>
      </c>
      <c r="AB29" s="7">
        <f>IF(A29="",0,IF(Übersicht!$G$19="JA",B29+G29,IF(A29&lt;=Übersicht!$G$17,B29+G29+Übersicht!$G$18/Übersicht!$G$17,B29+G29)))</f>
        <v>1264.9000000000001</v>
      </c>
      <c r="AC29" s="12">
        <f t="shared" ca="1" si="8"/>
        <v>50771</v>
      </c>
      <c r="AD29" s="7">
        <f t="shared" si="9"/>
        <v>1264.9000000000001</v>
      </c>
      <c r="AE29" s="7">
        <f t="shared" si="10"/>
        <v>1264.9000000000001</v>
      </c>
      <c r="AF29" s="7">
        <f t="shared" si="11"/>
        <v>1264.9000000000001</v>
      </c>
      <c r="AG29" s="7">
        <f t="shared" si="12"/>
        <v>1264.9000000000001</v>
      </c>
    </row>
    <row r="30" spans="1:33" x14ac:dyDescent="0.25">
      <c r="A30">
        <f>IF(Übersicht!$G$4&gt;A29,A29+1,"")</f>
        <v>27</v>
      </c>
      <c r="B30" s="7">
        <f>IF(A30="",0,B29*(1+Übersicht!$G$8))</f>
        <v>1264.9000000000001</v>
      </c>
      <c r="C30" s="8">
        <f>IF(A30="",0,Übersicht!$G$6)</f>
        <v>3.39E-2</v>
      </c>
      <c r="D30" s="7">
        <f t="shared" si="0"/>
        <v>42.880110000000002</v>
      </c>
      <c r="E30" s="8">
        <f>IF(A30="",0,Übersicht!$G$7)</f>
        <v>0</v>
      </c>
      <c r="F30" s="7">
        <f t="shared" si="13"/>
        <v>0</v>
      </c>
      <c r="G30" s="7">
        <f>IF(A30="",0,G29*(1+Übersicht!$G$12))</f>
        <v>0</v>
      </c>
      <c r="H30" s="8">
        <f>IF(A30="",0,Übersicht!$G$10)</f>
        <v>2E-3</v>
      </c>
      <c r="I30" s="7">
        <f t="shared" si="4"/>
        <v>0</v>
      </c>
      <c r="J30" s="8">
        <f>IF(A30="",0,Übersicht!$G$11)</f>
        <v>5.5000000000000003E-4</v>
      </c>
      <c r="K30" s="7">
        <f t="shared" si="14"/>
        <v>0</v>
      </c>
      <c r="L30" s="7">
        <f>IF(A30="",0,L29*(1+Übersicht!$G$16))</f>
        <v>0</v>
      </c>
      <c r="M30" s="8">
        <f>IF(A30="",0,Übersicht!$G$14)</f>
        <v>0</v>
      </c>
      <c r="N30" s="7">
        <f t="shared" si="5"/>
        <v>0</v>
      </c>
      <c r="O30" s="8">
        <f>IF(A30="",0,Übersicht!$G$15)</f>
        <v>0</v>
      </c>
      <c r="P30" s="7">
        <f t="shared" si="15"/>
        <v>0</v>
      </c>
      <c r="Q30" s="7">
        <f t="shared" si="1"/>
        <v>1264.9000000000001</v>
      </c>
      <c r="R30" s="7">
        <f t="shared" si="6"/>
        <v>42.880110000000002</v>
      </c>
      <c r="S30" s="7">
        <f>IF(Übersicht!$G$19="JA",IF(A30&lt;=Übersicht!$G$17,Übersicht!$G$18/Übersicht!$G$17,0),0)</f>
        <v>0</v>
      </c>
      <c r="T30" s="7">
        <f t="shared" si="2"/>
        <v>1222.01989</v>
      </c>
      <c r="U30" s="9">
        <f>IF(A30="",0,Übersicht!$G$20)</f>
        <v>1.7500000000000002E-2</v>
      </c>
      <c r="V30" s="7">
        <f t="shared" si="16"/>
        <v>42450.380019006188</v>
      </c>
      <c r="W30" s="8">
        <f>IF(A30="",0,Übersicht!$G$21)</f>
        <v>4.4600000000000001E-2</v>
      </c>
      <c r="X30" s="7">
        <f t="shared" si="17"/>
        <v>64348.685118646572</v>
      </c>
      <c r="Y30" s="7">
        <f t="shared" si="3"/>
        <v>1264.9000000000001</v>
      </c>
      <c r="Z30" s="10">
        <f>IF(A30="",0,Übersicht!$G$29)</f>
        <v>0</v>
      </c>
      <c r="AA30" s="7">
        <f t="shared" si="7"/>
        <v>0</v>
      </c>
      <c r="AB30" s="7">
        <f>IF(A30="",0,IF(Übersicht!$G$19="JA",B30+G30,IF(A30&lt;=Übersicht!$G$17,B30+G30+Übersicht!$G$18/Übersicht!$G$17,B30+G30)))</f>
        <v>1264.9000000000001</v>
      </c>
      <c r="AC30" s="12">
        <f t="shared" ca="1" si="8"/>
        <v>51136</v>
      </c>
      <c r="AD30" s="7">
        <f t="shared" si="9"/>
        <v>1264.9000000000001</v>
      </c>
      <c r="AE30" s="7">
        <f t="shared" si="10"/>
        <v>1264.9000000000001</v>
      </c>
      <c r="AF30" s="7">
        <f t="shared" si="11"/>
        <v>1264.9000000000001</v>
      </c>
      <c r="AG30" s="7">
        <f t="shared" si="12"/>
        <v>1264.9000000000001</v>
      </c>
    </row>
    <row r="31" spans="1:33" x14ac:dyDescent="0.25">
      <c r="A31">
        <f>IF(Übersicht!$G$4&gt;A30,A30+1,"")</f>
        <v>28</v>
      </c>
      <c r="B31" s="7">
        <f>IF(A31="",0,B30*(1+Übersicht!$G$8))</f>
        <v>1264.9000000000001</v>
      </c>
      <c r="C31" s="8">
        <f>IF(A31="",0,Übersicht!$G$6)</f>
        <v>3.39E-2</v>
      </c>
      <c r="D31" s="7">
        <f t="shared" si="0"/>
        <v>42.880110000000002</v>
      </c>
      <c r="E31" s="8">
        <f>IF(A31="",0,Übersicht!$G$7)</f>
        <v>0</v>
      </c>
      <c r="F31" s="7">
        <f t="shared" si="13"/>
        <v>0</v>
      </c>
      <c r="G31" s="7">
        <f>IF(A31="",0,G30*(1+Übersicht!$G$12))</f>
        <v>0</v>
      </c>
      <c r="H31" s="8">
        <f>IF(A31="",0,Übersicht!$G$10)</f>
        <v>2E-3</v>
      </c>
      <c r="I31" s="7">
        <f t="shared" si="4"/>
        <v>0</v>
      </c>
      <c r="J31" s="8">
        <f>IF(A31="",0,Übersicht!$G$11)</f>
        <v>5.5000000000000003E-4</v>
      </c>
      <c r="K31" s="7">
        <f t="shared" si="14"/>
        <v>0</v>
      </c>
      <c r="L31" s="7">
        <f>IF(A31="",0,L30*(1+Übersicht!$G$16))</f>
        <v>0</v>
      </c>
      <c r="M31" s="8">
        <f>IF(A31="",0,Übersicht!$G$14)</f>
        <v>0</v>
      </c>
      <c r="N31" s="7">
        <f t="shared" si="5"/>
        <v>0</v>
      </c>
      <c r="O31" s="8">
        <f>IF(A31="",0,Übersicht!$G$15)</f>
        <v>0</v>
      </c>
      <c r="P31" s="7">
        <f t="shared" si="15"/>
        <v>0</v>
      </c>
      <c r="Q31" s="7">
        <f t="shared" si="1"/>
        <v>1264.9000000000001</v>
      </c>
      <c r="R31" s="7">
        <f t="shared" si="6"/>
        <v>42.880110000000002</v>
      </c>
      <c r="S31" s="7">
        <f>IF(Übersicht!$G$19="JA",IF(A31&lt;=Übersicht!$G$17,Übersicht!$G$18/Übersicht!$G$17,0),0)</f>
        <v>0</v>
      </c>
      <c r="T31" s="7">
        <f t="shared" si="2"/>
        <v>1222.01989</v>
      </c>
      <c r="U31" s="9">
        <f>IF(A31="",0,Übersicht!$G$20)</f>
        <v>1.7500000000000002E-2</v>
      </c>
      <c r="V31" s="7">
        <f t="shared" si="16"/>
        <v>44436.666907413804</v>
      </c>
      <c r="W31" s="8">
        <f>IF(A31="",0,Übersicht!$G$21)</f>
        <v>4.4600000000000001E-2</v>
      </c>
      <c r="X31" s="7">
        <f t="shared" si="17"/>
        <v>68495.158452032207</v>
      </c>
      <c r="Y31" s="7">
        <f t="shared" si="3"/>
        <v>1264.9000000000001</v>
      </c>
      <c r="Z31" s="10">
        <f>IF(A31="",0,Übersicht!$G$29)</f>
        <v>0</v>
      </c>
      <c r="AA31" s="7">
        <f t="shared" si="7"/>
        <v>0</v>
      </c>
      <c r="AB31" s="7">
        <f>IF(A31="",0,IF(Übersicht!$G$19="JA",B31+G31,IF(A31&lt;=Übersicht!$G$17,B31+G31+Übersicht!$G$18/Übersicht!$G$17,B31+G31)))</f>
        <v>1264.9000000000001</v>
      </c>
      <c r="AC31" s="12">
        <f t="shared" ca="1" si="8"/>
        <v>51502</v>
      </c>
      <c r="AD31" s="7">
        <f t="shared" si="9"/>
        <v>1264.9000000000001</v>
      </c>
      <c r="AE31" s="7">
        <f t="shared" si="10"/>
        <v>1264.9000000000001</v>
      </c>
      <c r="AF31" s="7">
        <f t="shared" si="11"/>
        <v>1264.9000000000001</v>
      </c>
      <c r="AG31" s="7">
        <f t="shared" si="12"/>
        <v>1264.9000000000001</v>
      </c>
    </row>
    <row r="32" spans="1:33" x14ac:dyDescent="0.25">
      <c r="A32">
        <f>IF(Übersicht!$G$4&gt;A31,A31+1,"")</f>
        <v>29</v>
      </c>
      <c r="B32" s="7">
        <f>IF(A32="",0,B31*(1+Übersicht!$G$8))</f>
        <v>1264.9000000000001</v>
      </c>
      <c r="C32" s="8">
        <f>IF(A32="",0,Übersicht!$G$6)</f>
        <v>3.39E-2</v>
      </c>
      <c r="D32" s="7">
        <f t="shared" si="0"/>
        <v>42.880110000000002</v>
      </c>
      <c r="E32" s="8">
        <f>IF(A32="",0,Übersicht!$G$7)</f>
        <v>0</v>
      </c>
      <c r="F32" s="7">
        <f t="shared" si="13"/>
        <v>0</v>
      </c>
      <c r="G32" s="7">
        <f>IF(A32="",0,G31*(1+Übersicht!$G$12))</f>
        <v>0</v>
      </c>
      <c r="H32" s="8">
        <f>IF(A32="",0,Übersicht!$G$10)</f>
        <v>2E-3</v>
      </c>
      <c r="I32" s="7">
        <f t="shared" si="4"/>
        <v>0</v>
      </c>
      <c r="J32" s="8">
        <f>IF(A32="",0,Übersicht!$G$11)</f>
        <v>5.5000000000000003E-4</v>
      </c>
      <c r="K32" s="7">
        <f t="shared" si="14"/>
        <v>0</v>
      </c>
      <c r="L32" s="7">
        <f>IF(A32="",0,L31*(1+Übersicht!$G$16))</f>
        <v>0</v>
      </c>
      <c r="M32" s="8">
        <f>IF(A32="",0,Übersicht!$G$14)</f>
        <v>0</v>
      </c>
      <c r="N32" s="7">
        <f t="shared" si="5"/>
        <v>0</v>
      </c>
      <c r="O32" s="8">
        <f>IF(A32="",0,Übersicht!$G$15)</f>
        <v>0</v>
      </c>
      <c r="P32" s="7">
        <f t="shared" si="15"/>
        <v>0</v>
      </c>
      <c r="Q32" s="7">
        <f t="shared" si="1"/>
        <v>1264.9000000000001</v>
      </c>
      <c r="R32" s="7">
        <f t="shared" si="6"/>
        <v>42.880110000000002</v>
      </c>
      <c r="S32" s="7">
        <f>IF(Übersicht!$G$19="JA",IF(A32&lt;=Übersicht!$G$17,Übersicht!$G$18/Übersicht!$G$17,0),0)</f>
        <v>0</v>
      </c>
      <c r="T32" s="7">
        <f t="shared" si="2"/>
        <v>1222.01989</v>
      </c>
      <c r="U32" s="9">
        <f>IF(A32="",0,Übersicht!$G$20)</f>
        <v>1.7500000000000002E-2</v>
      </c>
      <c r="V32" s="7">
        <f t="shared" si="16"/>
        <v>46457.713816368552</v>
      </c>
      <c r="W32" s="8">
        <f>IF(A32="",0,Übersicht!$G$21)</f>
        <v>4.4600000000000001E-2</v>
      </c>
      <c r="X32" s="7">
        <f t="shared" si="17"/>
        <v>72826.564496086838</v>
      </c>
      <c r="Y32" s="7">
        <f t="shared" si="3"/>
        <v>1264.9000000000001</v>
      </c>
      <c r="Z32" s="10">
        <f>IF(A32="",0,Übersicht!$G$29)</f>
        <v>0</v>
      </c>
      <c r="AA32" s="7">
        <f t="shared" si="7"/>
        <v>0</v>
      </c>
      <c r="AB32" s="7">
        <f>IF(A32="",0,IF(Übersicht!$G$19="JA",B32+G32,IF(A32&lt;=Übersicht!$G$17,B32+G32+Übersicht!$G$18/Übersicht!$G$17,B32+G32)))</f>
        <v>1264.9000000000001</v>
      </c>
      <c r="AC32" s="12">
        <f t="shared" ca="1" si="8"/>
        <v>51867</v>
      </c>
      <c r="AD32" s="7">
        <f t="shared" si="9"/>
        <v>1264.9000000000001</v>
      </c>
      <c r="AE32" s="7">
        <f t="shared" si="10"/>
        <v>1264.9000000000001</v>
      </c>
      <c r="AF32" s="7">
        <f t="shared" si="11"/>
        <v>1264.9000000000001</v>
      </c>
      <c r="AG32" s="7">
        <f t="shared" si="12"/>
        <v>1264.9000000000001</v>
      </c>
    </row>
    <row r="33" spans="1:33" x14ac:dyDescent="0.25">
      <c r="A33">
        <f>IF(Übersicht!$G$4&gt;A32,A32+1,"")</f>
        <v>30</v>
      </c>
      <c r="B33" s="7">
        <f>IF(A33="",0,B32*(1+Übersicht!$G$8))</f>
        <v>1264.9000000000001</v>
      </c>
      <c r="C33" s="8">
        <f>IF(A33="",0,Übersicht!$G$6)</f>
        <v>3.39E-2</v>
      </c>
      <c r="D33" s="7">
        <f t="shared" si="0"/>
        <v>42.880110000000002</v>
      </c>
      <c r="E33" s="8">
        <f>IF(A33="",0,Übersicht!$G$7)</f>
        <v>0</v>
      </c>
      <c r="F33" s="7">
        <f t="shared" si="13"/>
        <v>0</v>
      </c>
      <c r="G33" s="7">
        <f>IF(A33="",0,G32*(1+Übersicht!$G$12))</f>
        <v>0</v>
      </c>
      <c r="H33" s="8">
        <f>IF(A33="",0,Übersicht!$G$10)</f>
        <v>2E-3</v>
      </c>
      <c r="I33" s="7">
        <f t="shared" si="4"/>
        <v>0</v>
      </c>
      <c r="J33" s="8">
        <f>IF(A33="",0,Übersicht!$G$11)</f>
        <v>5.5000000000000003E-4</v>
      </c>
      <c r="K33" s="7">
        <f t="shared" si="14"/>
        <v>0</v>
      </c>
      <c r="L33" s="7">
        <f>IF(A33="",0,L32*(1+Übersicht!$G$16))</f>
        <v>0</v>
      </c>
      <c r="M33" s="8">
        <f>IF(A33="",0,Übersicht!$G$14)</f>
        <v>0</v>
      </c>
      <c r="N33" s="7">
        <f t="shared" si="5"/>
        <v>0</v>
      </c>
      <c r="O33" s="8">
        <f>IF(A33="",0,Übersicht!$G$15)</f>
        <v>0</v>
      </c>
      <c r="P33" s="7">
        <f t="shared" si="15"/>
        <v>0</v>
      </c>
      <c r="Q33" s="7">
        <f t="shared" si="1"/>
        <v>1264.9000000000001</v>
      </c>
      <c r="R33" s="7">
        <f t="shared" si="6"/>
        <v>42.880110000000002</v>
      </c>
      <c r="S33" s="7">
        <f>IF(Übersicht!$G$19="JA",IF(A33&lt;=Übersicht!$G$17,Übersicht!$G$18/Übersicht!$G$17,0),0)</f>
        <v>0</v>
      </c>
      <c r="T33" s="7">
        <f t="shared" si="2"/>
        <v>1222.01989</v>
      </c>
      <c r="U33" s="9">
        <f>IF(A33="",0,Übersicht!$G$20)</f>
        <v>1.7500000000000002E-2</v>
      </c>
      <c r="V33" s="7">
        <f t="shared" si="16"/>
        <v>48514.129046230009</v>
      </c>
      <c r="W33" s="8">
        <f>IF(A33="",0,Übersicht!$G$21)</f>
        <v>4.4600000000000001E-2</v>
      </c>
      <c r="X33" s="7">
        <f t="shared" si="17"/>
        <v>77351.151249706309</v>
      </c>
      <c r="Y33" s="7">
        <f t="shared" si="3"/>
        <v>1264.9000000000001</v>
      </c>
      <c r="Z33" s="10">
        <f>IF(A33="",0,Übersicht!$G$29)</f>
        <v>0</v>
      </c>
      <c r="AA33" s="7">
        <f t="shared" si="7"/>
        <v>0</v>
      </c>
      <c r="AB33" s="7">
        <f>IF(A33="",0,IF(Übersicht!$G$19="JA",B33+G33,IF(A33&lt;=Übersicht!$G$17,B33+G33+Übersicht!$G$18/Übersicht!$G$17,B33+G33)))</f>
        <v>1264.9000000000001</v>
      </c>
      <c r="AC33" s="12">
        <f t="shared" ca="1" si="8"/>
        <v>52232</v>
      </c>
      <c r="AD33" s="7">
        <f t="shared" si="9"/>
        <v>1264.9000000000001</v>
      </c>
      <c r="AE33" s="7">
        <f t="shared" si="10"/>
        <v>1264.9000000000001</v>
      </c>
      <c r="AF33" s="7">
        <f t="shared" si="11"/>
        <v>1264.9000000000001</v>
      </c>
      <c r="AG33" s="7">
        <f t="shared" si="12"/>
        <v>1264.9000000000001</v>
      </c>
    </row>
    <row r="34" spans="1:33" x14ac:dyDescent="0.25">
      <c r="A34">
        <f>IF(Übersicht!$G$4&gt;A33,A33+1,"")</f>
        <v>31</v>
      </c>
      <c r="B34" s="7">
        <f>IF(A34="",0,B33*(1+Übersicht!$G$8))</f>
        <v>1264.9000000000001</v>
      </c>
      <c r="C34" s="8">
        <f>IF(A34="",0,Übersicht!$G$6)</f>
        <v>3.39E-2</v>
      </c>
      <c r="D34" s="7">
        <f t="shared" si="0"/>
        <v>42.880110000000002</v>
      </c>
      <c r="E34" s="8">
        <f>IF(A34="",0,Übersicht!$G$7)</f>
        <v>0</v>
      </c>
      <c r="F34" s="7">
        <f t="shared" si="13"/>
        <v>0</v>
      </c>
      <c r="G34" s="7">
        <f>IF(A34="",0,G33*(1+Übersicht!$G$12))</f>
        <v>0</v>
      </c>
      <c r="H34" s="8">
        <f>IF(A34="",0,Übersicht!$G$10)</f>
        <v>2E-3</v>
      </c>
      <c r="I34" s="7">
        <f t="shared" si="4"/>
        <v>0</v>
      </c>
      <c r="J34" s="8">
        <f>IF(A34="",0,Übersicht!$G$11)</f>
        <v>5.5000000000000003E-4</v>
      </c>
      <c r="K34" s="7">
        <f t="shared" si="14"/>
        <v>0</v>
      </c>
      <c r="L34" s="7">
        <f>IF(A34="",0,L33*(1+Übersicht!$G$16))</f>
        <v>0</v>
      </c>
      <c r="M34" s="8">
        <f>IF(A34="",0,Übersicht!$G$14)</f>
        <v>0</v>
      </c>
      <c r="N34" s="7">
        <f t="shared" si="5"/>
        <v>0</v>
      </c>
      <c r="O34" s="8">
        <f>IF(A34="",0,Übersicht!$G$15)</f>
        <v>0</v>
      </c>
      <c r="P34" s="7">
        <f t="shared" si="15"/>
        <v>0</v>
      </c>
      <c r="Q34" s="7">
        <f t="shared" si="1"/>
        <v>1264.9000000000001</v>
      </c>
      <c r="R34" s="7">
        <f t="shared" si="6"/>
        <v>42.880110000000002</v>
      </c>
      <c r="S34" s="7">
        <f>IF(Übersicht!$G$19="JA",IF(A34&lt;=Übersicht!$G$17,Übersicht!$G$18/Übersicht!$G$17,0),0)</f>
        <v>0</v>
      </c>
      <c r="T34" s="7">
        <f t="shared" si="2"/>
        <v>1222.01989</v>
      </c>
      <c r="U34" s="9">
        <f>IF(A34="",0,Übersicht!$G$20)</f>
        <v>1.7500000000000002E-2</v>
      </c>
      <c r="V34" s="7">
        <f t="shared" si="16"/>
        <v>50606.531542614044</v>
      </c>
      <c r="W34" s="8">
        <f>IF(A34="",0,Übersicht!$G$21)</f>
        <v>4.4600000000000001E-2</v>
      </c>
      <c r="X34" s="7">
        <f t="shared" si="17"/>
        <v>82077.534572537203</v>
      </c>
      <c r="Y34" s="7">
        <f t="shared" si="3"/>
        <v>1264.9000000000001</v>
      </c>
      <c r="Z34" s="10">
        <f>IF(A34="",0,Übersicht!$G$29)</f>
        <v>0</v>
      </c>
      <c r="AA34" s="7">
        <f t="shared" si="7"/>
        <v>0</v>
      </c>
      <c r="AB34" s="7">
        <f>IF(A34="",0,IF(Übersicht!$G$19="JA",B34+G34,IF(A34&lt;=Übersicht!$G$17,B34+G34+Übersicht!$G$18/Übersicht!$G$17,B34+G34)))</f>
        <v>1264.9000000000001</v>
      </c>
      <c r="AC34" s="12">
        <f t="shared" ca="1" si="8"/>
        <v>52597</v>
      </c>
      <c r="AD34" s="7">
        <f t="shared" si="9"/>
        <v>1264.9000000000001</v>
      </c>
      <c r="AE34" s="7">
        <f t="shared" si="10"/>
        <v>1264.9000000000001</v>
      </c>
      <c r="AF34" s="7">
        <f t="shared" si="11"/>
        <v>1264.9000000000001</v>
      </c>
      <c r="AG34" s="7">
        <f t="shared" si="12"/>
        <v>1264.9000000000001</v>
      </c>
    </row>
    <row r="35" spans="1:33" x14ac:dyDescent="0.25">
      <c r="A35">
        <f>IF(Übersicht!$G$4&gt;A34,A34+1,"")</f>
        <v>32</v>
      </c>
      <c r="B35" s="7">
        <f>IF(A35="",0,B34*(1+Übersicht!$G$8))</f>
        <v>1264.9000000000001</v>
      </c>
      <c r="C35" s="8">
        <f>IF(A35="",0,Übersicht!$G$6)</f>
        <v>3.39E-2</v>
      </c>
      <c r="D35" s="7">
        <f t="shared" si="0"/>
        <v>42.880110000000002</v>
      </c>
      <c r="E35" s="8">
        <f>IF(A35="",0,Übersicht!$G$7)</f>
        <v>0</v>
      </c>
      <c r="F35" s="7">
        <f t="shared" si="13"/>
        <v>0</v>
      </c>
      <c r="G35" s="7">
        <f>IF(A35="",0,G34*(1+Übersicht!$G$12))</f>
        <v>0</v>
      </c>
      <c r="H35" s="8">
        <f>IF(A35="",0,Übersicht!$G$10)</f>
        <v>2E-3</v>
      </c>
      <c r="I35" s="7">
        <f t="shared" si="4"/>
        <v>0</v>
      </c>
      <c r="J35" s="8">
        <f>IF(A35="",0,Übersicht!$G$11)</f>
        <v>5.5000000000000003E-4</v>
      </c>
      <c r="K35" s="7">
        <f t="shared" si="14"/>
        <v>0</v>
      </c>
      <c r="L35" s="7">
        <f>IF(A35="",0,L34*(1+Übersicht!$G$16))</f>
        <v>0</v>
      </c>
      <c r="M35" s="8">
        <f>IF(A35="",0,Übersicht!$G$14)</f>
        <v>0</v>
      </c>
      <c r="N35" s="7">
        <f t="shared" si="5"/>
        <v>0</v>
      </c>
      <c r="O35" s="8">
        <f>IF(A35="",0,Übersicht!$G$15)</f>
        <v>0</v>
      </c>
      <c r="P35" s="7">
        <f t="shared" si="15"/>
        <v>0</v>
      </c>
      <c r="Q35" s="7">
        <f t="shared" si="1"/>
        <v>1264.9000000000001</v>
      </c>
      <c r="R35" s="7">
        <f t="shared" si="6"/>
        <v>42.880110000000002</v>
      </c>
      <c r="S35" s="7">
        <f>IF(Übersicht!$G$19="JA",IF(A35&lt;=Übersicht!$G$17,Übersicht!$G$18/Übersicht!$G$17,0),0)</f>
        <v>0</v>
      </c>
      <c r="T35" s="7">
        <f t="shared" si="2"/>
        <v>1222.01989</v>
      </c>
      <c r="U35" s="9">
        <f>IF(A35="",0,Übersicht!$G$20)</f>
        <v>1.7500000000000002E-2</v>
      </c>
      <c r="V35" s="7">
        <f t="shared" si="16"/>
        <v>52735.551082684797</v>
      </c>
      <c r="W35" s="8">
        <f>IF(A35="",0,Übersicht!$G$21)</f>
        <v>4.4600000000000001E-2</v>
      </c>
      <c r="X35" s="7">
        <f t="shared" si="17"/>
        <v>87014.714591566357</v>
      </c>
      <c r="Y35" s="7">
        <f t="shared" si="3"/>
        <v>1264.9000000000001</v>
      </c>
      <c r="Z35" s="10">
        <f>IF(A35="",0,Übersicht!$G$29)</f>
        <v>0</v>
      </c>
      <c r="AA35" s="7">
        <f t="shared" si="7"/>
        <v>0</v>
      </c>
      <c r="AB35" s="7">
        <f>IF(A35="",0,IF(Übersicht!$G$19="JA",B35+G35,IF(A35&lt;=Übersicht!$G$17,B35+G35+Übersicht!$G$18/Übersicht!$G$17,B35+G35)))</f>
        <v>1264.9000000000001</v>
      </c>
      <c r="AC35" s="12">
        <f t="shared" ca="1" si="8"/>
        <v>52963</v>
      </c>
      <c r="AD35" s="7">
        <f t="shared" si="9"/>
        <v>1264.9000000000001</v>
      </c>
      <c r="AE35" s="7">
        <f t="shared" si="10"/>
        <v>1264.9000000000001</v>
      </c>
      <c r="AF35" s="7">
        <f t="shared" si="11"/>
        <v>1264.9000000000001</v>
      </c>
      <c r="AG35" s="7">
        <f t="shared" si="12"/>
        <v>1264.9000000000001</v>
      </c>
    </row>
    <row r="36" spans="1:33" x14ac:dyDescent="0.25">
      <c r="A36">
        <f>IF(Übersicht!$G$4&gt;A35,A35+1,"")</f>
        <v>33</v>
      </c>
      <c r="B36" s="7">
        <f>IF(A36="",0,B35*(1+Übersicht!$G$8))</f>
        <v>1264.9000000000001</v>
      </c>
      <c r="C36" s="8">
        <f>IF(A36="",0,Übersicht!$G$6)</f>
        <v>3.39E-2</v>
      </c>
      <c r="D36" s="7">
        <f t="shared" ref="D36:D67" si="18">B36*C36</f>
        <v>42.880110000000002</v>
      </c>
      <c r="E36" s="8">
        <f>IF(A36="",0,Übersicht!$G$7)</f>
        <v>0</v>
      </c>
      <c r="F36" s="7">
        <f t="shared" si="13"/>
        <v>0</v>
      </c>
      <c r="G36" s="7">
        <f>IF(A36="",0,G35*(1+Übersicht!$G$12))</f>
        <v>0</v>
      </c>
      <c r="H36" s="8">
        <f>IF(A36="",0,Übersicht!$G$10)</f>
        <v>2E-3</v>
      </c>
      <c r="I36" s="7">
        <f t="shared" si="4"/>
        <v>0</v>
      </c>
      <c r="J36" s="8">
        <f>IF(A36="",0,Übersicht!$G$11)</f>
        <v>5.5000000000000003E-4</v>
      </c>
      <c r="K36" s="7">
        <f t="shared" si="14"/>
        <v>0</v>
      </c>
      <c r="L36" s="7">
        <f>IF(A36="",0,L35*(1+Übersicht!$G$16))</f>
        <v>0</v>
      </c>
      <c r="M36" s="8">
        <f>IF(A36="",0,Übersicht!$G$14)</f>
        <v>0</v>
      </c>
      <c r="N36" s="7">
        <f t="shared" si="5"/>
        <v>0</v>
      </c>
      <c r="O36" s="8">
        <f>IF(A36="",0,Übersicht!$G$15)</f>
        <v>0</v>
      </c>
      <c r="P36" s="7">
        <f t="shared" si="15"/>
        <v>0</v>
      </c>
      <c r="Q36" s="7">
        <f t="shared" ref="Q36:Q67" si="19">B36+G36+L36</f>
        <v>1264.9000000000001</v>
      </c>
      <c r="R36" s="7">
        <f t="shared" si="6"/>
        <v>42.880110000000002</v>
      </c>
      <c r="S36" s="7">
        <f>IF(Übersicht!$G$19="JA",IF(A36&lt;=Übersicht!$G$17,Übersicht!$G$18/Übersicht!$G$17,0),0)</f>
        <v>0</v>
      </c>
      <c r="T36" s="7">
        <f t="shared" si="2"/>
        <v>1222.01989</v>
      </c>
      <c r="U36" s="9">
        <f>IF(A36="",0,Übersicht!$G$20)</f>
        <v>1.7500000000000002E-2</v>
      </c>
      <c r="V36" s="7">
        <f t="shared" si="16"/>
        <v>54901.828464706785</v>
      </c>
      <c r="W36" s="8">
        <f>IF(A36="",0,Übersicht!$G$21)</f>
        <v>4.4600000000000001E-2</v>
      </c>
      <c r="X36" s="7">
        <f t="shared" si="17"/>
        <v>92172.092839444216</v>
      </c>
      <c r="Y36" s="7">
        <f t="shared" ref="Y36:Y67" si="20">B36+G36</f>
        <v>1264.9000000000001</v>
      </c>
      <c r="Z36" s="10">
        <f>IF(A36="",0,Übersicht!$G$29)</f>
        <v>0</v>
      </c>
      <c r="AA36" s="7">
        <f t="shared" si="7"/>
        <v>0</v>
      </c>
      <c r="AB36" s="7">
        <f>IF(A36="",0,IF(Übersicht!$G$19="JA",B36+G36,IF(A36&lt;=Übersicht!$G$17,B36+G36+Übersicht!$G$18/Übersicht!$G$17,B36+G36)))</f>
        <v>1264.9000000000001</v>
      </c>
      <c r="AC36" s="12">
        <f t="shared" ca="1" si="8"/>
        <v>53328</v>
      </c>
      <c r="AD36" s="7">
        <f t="shared" si="9"/>
        <v>1264.9000000000001</v>
      </c>
      <c r="AE36" s="7">
        <f t="shared" si="10"/>
        <v>1264.9000000000001</v>
      </c>
      <c r="AF36" s="7">
        <f t="shared" si="11"/>
        <v>1264.9000000000001</v>
      </c>
      <c r="AG36" s="7">
        <f t="shared" si="12"/>
        <v>1264.9000000000001</v>
      </c>
    </row>
    <row r="37" spans="1:33" x14ac:dyDescent="0.25">
      <c r="A37">
        <f>IF(Übersicht!$G$4&gt;A36,A36+1,"")</f>
        <v>34</v>
      </c>
      <c r="B37" s="7">
        <f>IF(A37="",0,B36*(1+Übersicht!$G$8))</f>
        <v>1264.9000000000001</v>
      </c>
      <c r="C37" s="8">
        <f>IF(A37="",0,Übersicht!$G$6)</f>
        <v>3.39E-2</v>
      </c>
      <c r="D37" s="7">
        <f t="shared" si="18"/>
        <v>42.880110000000002</v>
      </c>
      <c r="E37" s="8">
        <f>IF(A37="",0,Übersicht!$G$7)</f>
        <v>0</v>
      </c>
      <c r="F37" s="7">
        <f t="shared" si="13"/>
        <v>0</v>
      </c>
      <c r="G37" s="7">
        <f>IF(A37="",0,G36*(1+Übersicht!$G$12))</f>
        <v>0</v>
      </c>
      <c r="H37" s="8">
        <f>IF(A37="",0,Übersicht!$G$10)</f>
        <v>2E-3</v>
      </c>
      <c r="I37" s="7">
        <f t="shared" si="4"/>
        <v>0</v>
      </c>
      <c r="J37" s="8">
        <f>IF(A37="",0,Übersicht!$G$11)</f>
        <v>5.5000000000000003E-4</v>
      </c>
      <c r="K37" s="7">
        <f t="shared" si="14"/>
        <v>0</v>
      </c>
      <c r="L37" s="7">
        <f>IF(A37="",0,L36*(1+Übersicht!$G$16))</f>
        <v>0</v>
      </c>
      <c r="M37" s="8">
        <f>IF(A37="",0,Übersicht!$G$14)</f>
        <v>0</v>
      </c>
      <c r="N37" s="7">
        <f t="shared" si="5"/>
        <v>0</v>
      </c>
      <c r="O37" s="8">
        <f>IF(A37="",0,Übersicht!$G$15)</f>
        <v>0</v>
      </c>
      <c r="P37" s="7">
        <f t="shared" si="15"/>
        <v>0</v>
      </c>
      <c r="Q37" s="7">
        <f t="shared" si="19"/>
        <v>1264.9000000000001</v>
      </c>
      <c r="R37" s="7">
        <f t="shared" si="6"/>
        <v>42.880110000000002</v>
      </c>
      <c r="S37" s="7">
        <f>IF(Übersicht!$G$19="JA",IF(A37&lt;=Übersicht!$G$17,Übersicht!$G$18/Übersicht!$G$17,0),0)</f>
        <v>0</v>
      </c>
      <c r="T37" s="7">
        <f t="shared" si="2"/>
        <v>1222.01989</v>
      </c>
      <c r="U37" s="9">
        <f>IF(A37="",0,Übersicht!$G$20)</f>
        <v>1.7500000000000002E-2</v>
      </c>
      <c r="V37" s="7">
        <f t="shared" si="16"/>
        <v>57106.015700914162</v>
      </c>
      <c r="W37" s="8">
        <f>IF(A37="",0,Übersicht!$G$21)</f>
        <v>4.4600000000000001E-2</v>
      </c>
      <c r="X37" s="7">
        <f t="shared" si="17"/>
        <v>97559.490157177424</v>
      </c>
      <c r="Y37" s="7">
        <f t="shared" si="20"/>
        <v>1264.9000000000001</v>
      </c>
      <c r="Z37" s="10">
        <f>IF(A37="",0,Übersicht!$G$29)</f>
        <v>0</v>
      </c>
      <c r="AA37" s="7">
        <f t="shared" si="7"/>
        <v>0</v>
      </c>
      <c r="AB37" s="7">
        <f>IF(A37="",0,IF(Übersicht!$G$19="JA",B37+G37,IF(A37&lt;=Übersicht!$G$17,B37+G37+Übersicht!$G$18/Übersicht!$G$17,B37+G37)))</f>
        <v>1264.9000000000001</v>
      </c>
      <c r="AC37" s="12">
        <f t="shared" ref="AC37:AC68" ca="1" si="21">IF(A37="",AC36,DATE(YEAR(TODAY())-1+A37,1,1))</f>
        <v>53693</v>
      </c>
      <c r="AD37" s="7">
        <f t="shared" si="9"/>
        <v>1264.9000000000001</v>
      </c>
      <c r="AE37" s="7">
        <f t="shared" si="10"/>
        <v>1264.9000000000001</v>
      </c>
      <c r="AF37" s="7">
        <f t="shared" si="11"/>
        <v>1264.9000000000001</v>
      </c>
      <c r="AG37" s="7">
        <f t="shared" si="12"/>
        <v>1264.9000000000001</v>
      </c>
    </row>
    <row r="38" spans="1:33" x14ac:dyDescent="0.25">
      <c r="A38">
        <f>IF(Übersicht!$G$4&gt;A37,A37+1,"")</f>
        <v>35</v>
      </c>
      <c r="B38" s="7">
        <f>IF(A38="",0,B37*(1+Übersicht!$G$8))</f>
        <v>1264.9000000000001</v>
      </c>
      <c r="C38" s="8">
        <f>IF(A38="",0,Übersicht!$G$6)</f>
        <v>3.39E-2</v>
      </c>
      <c r="D38" s="7">
        <f t="shared" si="18"/>
        <v>42.880110000000002</v>
      </c>
      <c r="E38" s="8">
        <f>IF(A38="",0,Übersicht!$G$7)</f>
        <v>0</v>
      </c>
      <c r="F38" s="7">
        <f t="shared" si="13"/>
        <v>0</v>
      </c>
      <c r="G38" s="7">
        <f>IF(A38="",0,G37*(1+Übersicht!$G$12))</f>
        <v>0</v>
      </c>
      <c r="H38" s="8">
        <f>IF(A38="",0,Übersicht!$G$10)</f>
        <v>2E-3</v>
      </c>
      <c r="I38" s="7">
        <f t="shared" si="4"/>
        <v>0</v>
      </c>
      <c r="J38" s="8">
        <f>IF(A38="",0,Übersicht!$G$11)</f>
        <v>5.5000000000000003E-4</v>
      </c>
      <c r="K38" s="7">
        <f t="shared" si="14"/>
        <v>0</v>
      </c>
      <c r="L38" s="7">
        <f>IF(A38="",0,L37*(1+Übersicht!$G$16))</f>
        <v>0</v>
      </c>
      <c r="M38" s="8">
        <f>IF(A38="",0,Übersicht!$G$14)</f>
        <v>0</v>
      </c>
      <c r="N38" s="7">
        <f t="shared" si="5"/>
        <v>0</v>
      </c>
      <c r="O38" s="8">
        <f>IF(A38="",0,Übersicht!$G$15)</f>
        <v>0</v>
      </c>
      <c r="P38" s="7">
        <f t="shared" si="15"/>
        <v>0</v>
      </c>
      <c r="Q38" s="7">
        <f t="shared" si="19"/>
        <v>1264.9000000000001</v>
      </c>
      <c r="R38" s="7">
        <f t="shared" si="6"/>
        <v>42.880110000000002</v>
      </c>
      <c r="S38" s="7">
        <f>IF(Übersicht!$G$19="JA",IF(A38&lt;=Übersicht!$G$17,Übersicht!$G$18/Übersicht!$G$17,0),0)</f>
        <v>0</v>
      </c>
      <c r="T38" s="7">
        <f t="shared" si="2"/>
        <v>1222.01989</v>
      </c>
      <c r="U38" s="9">
        <f>IF(A38="",0,Übersicht!$G$20)</f>
        <v>1.7500000000000002E-2</v>
      </c>
      <c r="V38" s="7">
        <f t="shared" si="16"/>
        <v>59348.776213755169</v>
      </c>
      <c r="W38" s="8">
        <f>IF(A38="",0,Übersicht!$G$21)</f>
        <v>4.4600000000000001E-2</v>
      </c>
      <c r="X38" s="7">
        <f t="shared" si="17"/>
        <v>103187.16539528152</v>
      </c>
      <c r="Y38" s="7">
        <f t="shared" si="20"/>
        <v>1264.9000000000001</v>
      </c>
      <c r="Z38" s="10">
        <f>IF(A38="",0,Übersicht!$G$29)</f>
        <v>0</v>
      </c>
      <c r="AA38" s="7">
        <f t="shared" si="7"/>
        <v>0</v>
      </c>
      <c r="AB38" s="7">
        <f>IF(A38="",0,IF(Übersicht!$G$19="JA",B38+G38,IF(A38&lt;=Übersicht!$G$17,B38+G38+Übersicht!$G$18/Übersicht!$G$17,B38+G38)))</f>
        <v>1264.9000000000001</v>
      </c>
      <c r="AC38" s="12">
        <f t="shared" ca="1" si="21"/>
        <v>54058</v>
      </c>
      <c r="AD38" s="7">
        <f t="shared" si="9"/>
        <v>1264.9000000000001</v>
      </c>
      <c r="AE38" s="7">
        <f t="shared" si="10"/>
        <v>1264.9000000000001</v>
      </c>
      <c r="AF38" s="7">
        <f t="shared" si="11"/>
        <v>1264.9000000000001</v>
      </c>
      <c r="AG38" s="7">
        <f t="shared" si="12"/>
        <v>1264.9000000000001</v>
      </c>
    </row>
    <row r="39" spans="1:33" x14ac:dyDescent="0.25">
      <c r="A39">
        <f>IF(Übersicht!$G$4&gt;A38,A38+1,"")</f>
        <v>36</v>
      </c>
      <c r="B39" s="7">
        <f>IF(A39="",0,B38*(1+Übersicht!$G$8))</f>
        <v>1264.9000000000001</v>
      </c>
      <c r="C39" s="8">
        <f>IF(A39="",0,Übersicht!$G$6)</f>
        <v>3.39E-2</v>
      </c>
      <c r="D39" s="7">
        <f t="shared" si="18"/>
        <v>42.880110000000002</v>
      </c>
      <c r="E39" s="8">
        <f>IF(A39="",0,Übersicht!$G$7)</f>
        <v>0</v>
      </c>
      <c r="F39" s="7">
        <f t="shared" si="13"/>
        <v>0</v>
      </c>
      <c r="G39" s="7">
        <f>IF(A39="",0,G38*(1+Übersicht!$G$12))</f>
        <v>0</v>
      </c>
      <c r="H39" s="8">
        <f>IF(A39="",0,Übersicht!$G$10)</f>
        <v>2E-3</v>
      </c>
      <c r="I39" s="7">
        <f t="shared" si="4"/>
        <v>0</v>
      </c>
      <c r="J39" s="8">
        <f>IF(A39="",0,Übersicht!$G$11)</f>
        <v>5.5000000000000003E-4</v>
      </c>
      <c r="K39" s="7">
        <f t="shared" si="14"/>
        <v>0</v>
      </c>
      <c r="L39" s="7">
        <f>IF(A39="",0,L38*(1+Übersicht!$G$16))</f>
        <v>0</v>
      </c>
      <c r="M39" s="8">
        <f>IF(A39="",0,Übersicht!$G$14)</f>
        <v>0</v>
      </c>
      <c r="N39" s="7">
        <f t="shared" si="5"/>
        <v>0</v>
      </c>
      <c r="O39" s="8">
        <f>IF(A39="",0,Übersicht!$G$15)</f>
        <v>0</v>
      </c>
      <c r="P39" s="7">
        <f t="shared" si="15"/>
        <v>0</v>
      </c>
      <c r="Q39" s="7">
        <f t="shared" si="19"/>
        <v>1264.9000000000001</v>
      </c>
      <c r="R39" s="7">
        <f t="shared" si="6"/>
        <v>42.880110000000002</v>
      </c>
      <c r="S39" s="7">
        <f>IF(Übersicht!$G$19="JA",IF(A39&lt;=Übersicht!$G$17,Übersicht!$G$18/Übersicht!$G$17,0),0)</f>
        <v>0</v>
      </c>
      <c r="T39" s="7">
        <f t="shared" si="2"/>
        <v>1222.01989</v>
      </c>
      <c r="U39" s="9">
        <f>IF(A39="",0,Übersicht!$G$20)</f>
        <v>1.7500000000000002E-2</v>
      </c>
      <c r="V39" s="7">
        <f t="shared" si="16"/>
        <v>61630.785035570894</v>
      </c>
      <c r="W39" s="8">
        <f>IF(A39="",0,Übersicht!$G$21)</f>
        <v>4.4600000000000001E-2</v>
      </c>
      <c r="X39" s="7">
        <f t="shared" si="17"/>
        <v>109065.83494900508</v>
      </c>
      <c r="Y39" s="7">
        <f t="shared" si="20"/>
        <v>1264.9000000000001</v>
      </c>
      <c r="Z39" s="10">
        <f>IF(A39="",0,Übersicht!$G$29)</f>
        <v>0</v>
      </c>
      <c r="AA39" s="7">
        <f t="shared" si="7"/>
        <v>0</v>
      </c>
      <c r="AB39" s="7">
        <f>IF(A39="",0,IF(Übersicht!$G$19="JA",B39+G39,IF(A39&lt;=Übersicht!$G$17,B39+G39+Übersicht!$G$18/Übersicht!$G$17,B39+G39)))</f>
        <v>1264.9000000000001</v>
      </c>
      <c r="AC39" s="12">
        <f t="shared" ca="1" si="21"/>
        <v>54424</v>
      </c>
      <c r="AD39" s="7">
        <f t="shared" si="9"/>
        <v>1264.9000000000001</v>
      </c>
      <c r="AE39" s="7">
        <f t="shared" si="10"/>
        <v>1264.9000000000001</v>
      </c>
      <c r="AF39" s="7">
        <f t="shared" si="11"/>
        <v>1264.9000000000001</v>
      </c>
      <c r="AG39" s="7">
        <f t="shared" si="12"/>
        <v>1264.9000000000001</v>
      </c>
    </row>
    <row r="40" spans="1:33" x14ac:dyDescent="0.25">
      <c r="A40" t="str">
        <f>IF(Übersicht!$G$4&gt;A39,A39+1,"")</f>
        <v/>
      </c>
      <c r="B40" s="7">
        <f>IF(A40="",0,B39*(1+Übersicht!$G$8))</f>
        <v>0</v>
      </c>
      <c r="C40" s="8">
        <f>IF(A40="",0,Übersicht!$G$6)</f>
        <v>0</v>
      </c>
      <c r="D40" s="7">
        <f t="shared" si="18"/>
        <v>0</v>
      </c>
      <c r="E40" s="8">
        <f>IF(A40="",0,Übersicht!$G$7)</f>
        <v>0</v>
      </c>
      <c r="F40" s="7">
        <f t="shared" si="13"/>
        <v>0</v>
      </c>
      <c r="G40" s="7">
        <f>IF(A40="",0,G39*(1+Übersicht!$G$12))</f>
        <v>0</v>
      </c>
      <c r="H40" s="8">
        <f>IF(A40="",0,Übersicht!$G$10)</f>
        <v>0</v>
      </c>
      <c r="I40" s="7">
        <f t="shared" si="4"/>
        <v>0</v>
      </c>
      <c r="J40" s="8">
        <f>IF(A40="",0,Übersicht!$G$11)</f>
        <v>0</v>
      </c>
      <c r="K40" s="7">
        <f t="shared" si="14"/>
        <v>0</v>
      </c>
      <c r="L40" s="7">
        <f>IF(A40="",0,L39*(1+Übersicht!$G$16))</f>
        <v>0</v>
      </c>
      <c r="M40" s="8">
        <f>IF(A40="",0,Übersicht!$G$14)</f>
        <v>0</v>
      </c>
      <c r="N40" s="7">
        <f t="shared" si="5"/>
        <v>0</v>
      </c>
      <c r="O40" s="8">
        <f>IF(A40="",0,Übersicht!$G$15)</f>
        <v>0</v>
      </c>
      <c r="P40" s="7">
        <f t="shared" si="15"/>
        <v>0</v>
      </c>
      <c r="Q40" s="7">
        <f t="shared" si="19"/>
        <v>0</v>
      </c>
      <c r="R40" s="7">
        <f t="shared" si="6"/>
        <v>0</v>
      </c>
      <c r="S40" s="7">
        <f>IF(Übersicht!$G$19="JA",IF(A40&lt;=Übersicht!$G$17,Übersicht!$G$18/Übersicht!$G$17,0),0)</f>
        <v>0</v>
      </c>
      <c r="T40" s="7">
        <f t="shared" si="2"/>
        <v>0</v>
      </c>
      <c r="U40" s="9">
        <f>IF(A40="",0,Übersicht!$G$20)</f>
        <v>0</v>
      </c>
      <c r="V40" s="7">
        <f t="shared" si="16"/>
        <v>0</v>
      </c>
      <c r="W40" s="8">
        <f>IF(A40="",0,Übersicht!$G$21)</f>
        <v>0</v>
      </c>
      <c r="X40" s="7">
        <f t="shared" si="17"/>
        <v>0</v>
      </c>
      <c r="Y40" s="7">
        <f t="shared" si="20"/>
        <v>0</v>
      </c>
      <c r="Z40" s="10">
        <f>IF(A40="",0,Übersicht!$G$29)</f>
        <v>0</v>
      </c>
      <c r="AA40" s="7">
        <f t="shared" si="7"/>
        <v>0</v>
      </c>
      <c r="AB40" s="7">
        <f>IF(A40="",0,IF(Übersicht!$G$19="JA",B40+G40,IF(A40&lt;=Übersicht!$G$17,B40+G40+Übersicht!$G$18/Übersicht!$G$17,B40+G40)))</f>
        <v>0</v>
      </c>
      <c r="AC40" s="12">
        <f t="shared" ca="1" si="21"/>
        <v>54424</v>
      </c>
      <c r="AD40" s="7">
        <f t="shared" si="9"/>
        <v>0</v>
      </c>
      <c r="AE40" s="7">
        <f t="shared" si="10"/>
        <v>0</v>
      </c>
      <c r="AF40" s="7">
        <f t="shared" si="11"/>
        <v>0</v>
      </c>
      <c r="AG40" s="7">
        <f t="shared" si="12"/>
        <v>0</v>
      </c>
    </row>
    <row r="41" spans="1:33" x14ac:dyDescent="0.25">
      <c r="A41" t="str">
        <f>IF(Übersicht!$G$4&gt;A40,A40+1,"")</f>
        <v/>
      </c>
      <c r="B41" s="7">
        <f>IF(A41="",0,B40*(1+Übersicht!$G$8))</f>
        <v>0</v>
      </c>
      <c r="C41" s="8">
        <f>IF(A41="",0,Übersicht!$G$6)</f>
        <v>0</v>
      </c>
      <c r="D41" s="7">
        <f t="shared" si="18"/>
        <v>0</v>
      </c>
      <c r="E41" s="8">
        <f>IF(A41="",0,Übersicht!$G$7)</f>
        <v>0</v>
      </c>
      <c r="F41" s="7">
        <f t="shared" si="13"/>
        <v>0</v>
      </c>
      <c r="G41" s="7">
        <f>IF(A41="",0,G40*(1+Übersicht!$G$12))</f>
        <v>0</v>
      </c>
      <c r="H41" s="8">
        <f>IF(A41="",0,Übersicht!$G$10)</f>
        <v>0</v>
      </c>
      <c r="I41" s="7">
        <f t="shared" si="4"/>
        <v>0</v>
      </c>
      <c r="J41" s="8">
        <f>IF(A41="",0,Übersicht!$G$11)</f>
        <v>0</v>
      </c>
      <c r="K41" s="7">
        <f t="shared" si="14"/>
        <v>0</v>
      </c>
      <c r="L41" s="7">
        <f>IF(A41="",0,L40*(1+Übersicht!$G$16))</f>
        <v>0</v>
      </c>
      <c r="M41" s="8">
        <f>IF(A41="",0,Übersicht!$G$14)</f>
        <v>0</v>
      </c>
      <c r="N41" s="7">
        <f t="shared" si="5"/>
        <v>0</v>
      </c>
      <c r="O41" s="8">
        <f>IF(A41="",0,Übersicht!$G$15)</f>
        <v>0</v>
      </c>
      <c r="P41" s="7">
        <f t="shared" si="15"/>
        <v>0</v>
      </c>
      <c r="Q41" s="7">
        <f t="shared" si="19"/>
        <v>0</v>
      </c>
      <c r="R41" s="7">
        <f t="shared" si="6"/>
        <v>0</v>
      </c>
      <c r="S41" s="7">
        <f>IF(Übersicht!$G$19="JA",IF(A41&lt;=Übersicht!$G$17,Übersicht!$G$18/Übersicht!$G$17,0),0)</f>
        <v>0</v>
      </c>
      <c r="T41" s="7">
        <f t="shared" si="2"/>
        <v>0</v>
      </c>
      <c r="U41" s="9">
        <f>IF(A41="",0,Übersicht!$G$20)</f>
        <v>0</v>
      </c>
      <c r="V41" s="7">
        <f t="shared" si="16"/>
        <v>0</v>
      </c>
      <c r="W41" s="8">
        <f>IF(A41="",0,Übersicht!$G$21)</f>
        <v>0</v>
      </c>
      <c r="X41" s="7">
        <f t="shared" si="17"/>
        <v>0</v>
      </c>
      <c r="Y41" s="7">
        <f t="shared" si="20"/>
        <v>0</v>
      </c>
      <c r="Z41" s="10">
        <f>IF(A41="",0,Übersicht!$G$29)</f>
        <v>0</v>
      </c>
      <c r="AA41" s="7">
        <f t="shared" si="7"/>
        <v>0</v>
      </c>
      <c r="AB41" s="7">
        <f>IF(A41="",0,IF(Übersicht!$G$19="JA",B41+G41,IF(A41&lt;=Übersicht!$G$17,B41+G41+Übersicht!$G$18/Übersicht!$G$17,B41+G41)))</f>
        <v>0</v>
      </c>
      <c r="AC41" s="12">
        <f t="shared" ca="1" si="21"/>
        <v>54424</v>
      </c>
      <c r="AD41" s="7">
        <f t="shared" si="9"/>
        <v>0</v>
      </c>
      <c r="AE41" s="7">
        <f t="shared" si="10"/>
        <v>0</v>
      </c>
      <c r="AF41" s="7">
        <f t="shared" si="11"/>
        <v>0</v>
      </c>
      <c r="AG41" s="7">
        <f t="shared" si="12"/>
        <v>0</v>
      </c>
    </row>
    <row r="42" spans="1:33" x14ac:dyDescent="0.25">
      <c r="A42" t="str">
        <f>IF(Übersicht!$G$4&gt;A41,A41+1,"")</f>
        <v/>
      </c>
      <c r="B42" s="7">
        <f>IF(A42="",0,B41*(1+Übersicht!$G$8))</f>
        <v>0</v>
      </c>
      <c r="C42" s="8">
        <f>IF(A42="",0,Übersicht!$G$6)</f>
        <v>0</v>
      </c>
      <c r="D42" s="7">
        <f t="shared" si="18"/>
        <v>0</v>
      </c>
      <c r="E42" s="8">
        <f>IF(A42="",0,Übersicht!$G$7)</f>
        <v>0</v>
      </c>
      <c r="F42" s="7">
        <f t="shared" si="13"/>
        <v>0</v>
      </c>
      <c r="G42" s="7">
        <f>IF(A42="",0,G41*(1+Übersicht!$G$12))</f>
        <v>0</v>
      </c>
      <c r="H42" s="8">
        <f>IF(A42="",0,Übersicht!$G$10)</f>
        <v>0</v>
      </c>
      <c r="I42" s="7">
        <f t="shared" si="4"/>
        <v>0</v>
      </c>
      <c r="J42" s="8">
        <f>IF(A42="",0,Übersicht!$G$11)</f>
        <v>0</v>
      </c>
      <c r="K42" s="7">
        <f t="shared" si="14"/>
        <v>0</v>
      </c>
      <c r="L42" s="7">
        <f>IF(A42="",0,L41*(1+Übersicht!$G$16))</f>
        <v>0</v>
      </c>
      <c r="M42" s="8">
        <f>IF(A42="",0,Übersicht!$G$14)</f>
        <v>0</v>
      </c>
      <c r="N42" s="7">
        <f t="shared" si="5"/>
        <v>0</v>
      </c>
      <c r="O42" s="8">
        <f>IF(A42="",0,Übersicht!$G$15)</f>
        <v>0</v>
      </c>
      <c r="P42" s="7">
        <f t="shared" si="15"/>
        <v>0</v>
      </c>
      <c r="Q42" s="7">
        <f t="shared" si="19"/>
        <v>0</v>
      </c>
      <c r="R42" s="7">
        <f t="shared" si="6"/>
        <v>0</v>
      </c>
      <c r="S42" s="7">
        <f>IF(Übersicht!$G$19="JA",IF(A42&lt;=Übersicht!$G$17,Übersicht!$G$18/Übersicht!$G$17,0),0)</f>
        <v>0</v>
      </c>
      <c r="T42" s="7">
        <f t="shared" si="2"/>
        <v>0</v>
      </c>
      <c r="U42" s="9">
        <f>IF(A42="",0,Übersicht!$G$20)</f>
        <v>0</v>
      </c>
      <c r="V42" s="7">
        <f t="shared" si="16"/>
        <v>0</v>
      </c>
      <c r="W42" s="8">
        <f>IF(A42="",0,Übersicht!$G$21)</f>
        <v>0</v>
      </c>
      <c r="X42" s="7">
        <f t="shared" si="17"/>
        <v>0</v>
      </c>
      <c r="Y42" s="7">
        <f t="shared" si="20"/>
        <v>0</v>
      </c>
      <c r="Z42" s="10">
        <f>IF(A42="",0,Übersicht!$G$29)</f>
        <v>0</v>
      </c>
      <c r="AA42" s="7">
        <f t="shared" si="7"/>
        <v>0</v>
      </c>
      <c r="AB42" s="7">
        <f>IF(A42="",0,IF(Übersicht!$G$19="JA",B42+G42,IF(A42&lt;=Übersicht!$G$17,B42+G42+Übersicht!$G$18/Übersicht!$G$17,B42+G42)))</f>
        <v>0</v>
      </c>
      <c r="AC42" s="12">
        <f t="shared" ca="1" si="21"/>
        <v>54424</v>
      </c>
      <c r="AD42" s="7">
        <f t="shared" si="9"/>
        <v>0</v>
      </c>
      <c r="AE42" s="7">
        <f t="shared" si="10"/>
        <v>0</v>
      </c>
      <c r="AF42" s="7">
        <f t="shared" si="11"/>
        <v>0</v>
      </c>
      <c r="AG42" s="7">
        <f t="shared" si="12"/>
        <v>0</v>
      </c>
    </row>
    <row r="43" spans="1:33" x14ac:dyDescent="0.25">
      <c r="A43" t="str">
        <f>IF(Übersicht!$G$4&gt;A42,A42+1,"")</f>
        <v/>
      </c>
      <c r="B43" s="7">
        <f>IF(A43="",0,B42*(1+Übersicht!$G$8))</f>
        <v>0</v>
      </c>
      <c r="C43" s="8">
        <f>IF(A43="",0,Übersicht!$G$6)</f>
        <v>0</v>
      </c>
      <c r="D43" s="7">
        <f t="shared" si="18"/>
        <v>0</v>
      </c>
      <c r="E43" s="8">
        <f>IF(A43="",0,Übersicht!$G$7)</f>
        <v>0</v>
      </c>
      <c r="F43" s="7">
        <f t="shared" si="13"/>
        <v>0</v>
      </c>
      <c r="G43" s="7">
        <f>IF(A43="",0,G42*(1+Übersicht!$G$12))</f>
        <v>0</v>
      </c>
      <c r="H43" s="8">
        <f>IF(A43="",0,Übersicht!$G$10)</f>
        <v>0</v>
      </c>
      <c r="I43" s="7">
        <f t="shared" si="4"/>
        <v>0</v>
      </c>
      <c r="J43" s="8">
        <f>IF(A43="",0,Übersicht!$G$11)</f>
        <v>0</v>
      </c>
      <c r="K43" s="7">
        <f t="shared" si="14"/>
        <v>0</v>
      </c>
      <c r="L43" s="7">
        <f>IF(A43="",0,L42*(1+Übersicht!$G$16))</f>
        <v>0</v>
      </c>
      <c r="M43" s="8">
        <f>IF(A43="",0,Übersicht!$G$14)</f>
        <v>0</v>
      </c>
      <c r="N43" s="7">
        <f t="shared" si="5"/>
        <v>0</v>
      </c>
      <c r="O43" s="8">
        <f>IF(A43="",0,Übersicht!$G$15)</f>
        <v>0</v>
      </c>
      <c r="P43" s="7">
        <f t="shared" si="15"/>
        <v>0</v>
      </c>
      <c r="Q43" s="7">
        <f t="shared" si="19"/>
        <v>0</v>
      </c>
      <c r="R43" s="7">
        <f t="shared" si="6"/>
        <v>0</v>
      </c>
      <c r="S43" s="7">
        <f>IF(Übersicht!$G$19="JA",IF(A43&lt;=Übersicht!$G$17,Übersicht!$G$18/Übersicht!$G$17,0),0)</f>
        <v>0</v>
      </c>
      <c r="T43" s="7">
        <f t="shared" si="2"/>
        <v>0</v>
      </c>
      <c r="U43" s="9">
        <f>IF(A43="",0,Übersicht!$G$20)</f>
        <v>0</v>
      </c>
      <c r="V43" s="7">
        <f t="shared" si="16"/>
        <v>0</v>
      </c>
      <c r="W43" s="8">
        <f>IF(A43="",0,Übersicht!$G$21)</f>
        <v>0</v>
      </c>
      <c r="X43" s="7">
        <f t="shared" si="17"/>
        <v>0</v>
      </c>
      <c r="Y43" s="7">
        <f t="shared" si="20"/>
        <v>0</v>
      </c>
      <c r="Z43" s="10">
        <f>IF(A43="",0,Übersicht!$G$29)</f>
        <v>0</v>
      </c>
      <c r="AA43" s="7">
        <f t="shared" si="7"/>
        <v>0</v>
      </c>
      <c r="AB43" s="7">
        <f>IF(A43="",0,IF(Übersicht!$G$19="JA",B43+G43,IF(A43&lt;=Übersicht!$G$17,B43+G43+Übersicht!$G$18/Übersicht!$G$17,B43+G43)))</f>
        <v>0</v>
      </c>
      <c r="AC43" s="12">
        <f t="shared" ca="1" si="21"/>
        <v>54424</v>
      </c>
      <c r="AD43" s="7">
        <f t="shared" si="9"/>
        <v>0</v>
      </c>
      <c r="AE43" s="7">
        <f t="shared" si="10"/>
        <v>0</v>
      </c>
      <c r="AF43" s="7">
        <f t="shared" si="11"/>
        <v>0</v>
      </c>
      <c r="AG43" s="7">
        <f t="shared" si="12"/>
        <v>0</v>
      </c>
    </row>
    <row r="44" spans="1:33" x14ac:dyDescent="0.25">
      <c r="A44" t="str">
        <f>IF(Übersicht!$G$4&gt;A43,A43+1,"")</f>
        <v/>
      </c>
      <c r="B44" s="7">
        <f>IF(A44="",0,B43*(1+Übersicht!$G$8))</f>
        <v>0</v>
      </c>
      <c r="C44" s="8">
        <f>IF(A44="",0,Übersicht!$G$6)</f>
        <v>0</v>
      </c>
      <c r="D44" s="7">
        <f t="shared" si="18"/>
        <v>0</v>
      </c>
      <c r="E44" s="8">
        <f>IF(A44="",0,Übersicht!$G$7)</f>
        <v>0</v>
      </c>
      <c r="F44" s="7">
        <f t="shared" si="13"/>
        <v>0</v>
      </c>
      <c r="G44" s="7">
        <f>IF(A44="",0,G43*(1+Übersicht!$G$12))</f>
        <v>0</v>
      </c>
      <c r="H44" s="8">
        <f>IF(A44="",0,Übersicht!$G$10)</f>
        <v>0</v>
      </c>
      <c r="I44" s="7">
        <f t="shared" si="4"/>
        <v>0</v>
      </c>
      <c r="J44" s="8">
        <f>IF(A44="",0,Übersicht!$G$11)</f>
        <v>0</v>
      </c>
      <c r="K44" s="7">
        <f t="shared" si="14"/>
        <v>0</v>
      </c>
      <c r="L44" s="7">
        <f>IF(A44="",0,L43*(1+Übersicht!$G$16))</f>
        <v>0</v>
      </c>
      <c r="M44" s="8">
        <f>IF(A44="",0,Übersicht!$G$14)</f>
        <v>0</v>
      </c>
      <c r="N44" s="7">
        <f t="shared" si="5"/>
        <v>0</v>
      </c>
      <c r="O44" s="8">
        <f>IF(A44="",0,Übersicht!$G$15)</f>
        <v>0</v>
      </c>
      <c r="P44" s="7">
        <f t="shared" si="15"/>
        <v>0</v>
      </c>
      <c r="Q44" s="7">
        <f t="shared" si="19"/>
        <v>0</v>
      </c>
      <c r="R44" s="7">
        <f t="shared" si="6"/>
        <v>0</v>
      </c>
      <c r="S44" s="7">
        <f>IF(Übersicht!$G$19="JA",IF(A44&lt;=Übersicht!$G$17,Übersicht!$G$18/Übersicht!$G$17,0),0)</f>
        <v>0</v>
      </c>
      <c r="T44" s="7">
        <f t="shared" si="2"/>
        <v>0</v>
      </c>
      <c r="U44" s="9">
        <f>IF(A44="",0,Übersicht!$G$20)</f>
        <v>0</v>
      </c>
      <c r="V44" s="7">
        <f t="shared" si="16"/>
        <v>0</v>
      </c>
      <c r="W44" s="8">
        <f>IF(A44="",0,Übersicht!$G$21)</f>
        <v>0</v>
      </c>
      <c r="X44" s="7">
        <f t="shared" si="17"/>
        <v>0</v>
      </c>
      <c r="Y44" s="7">
        <f t="shared" si="20"/>
        <v>0</v>
      </c>
      <c r="Z44" s="10">
        <f>IF(A44="",0,Übersicht!$G$29)</f>
        <v>0</v>
      </c>
      <c r="AA44" s="7">
        <f t="shared" si="7"/>
        <v>0</v>
      </c>
      <c r="AB44" s="7">
        <f>IF(A44="",0,IF(Übersicht!$G$19="JA",B44+G44,IF(A44&lt;=Übersicht!$G$17,B44+G44+Übersicht!$G$18/Übersicht!$G$17,B44+G44)))</f>
        <v>0</v>
      </c>
      <c r="AC44" s="12">
        <f t="shared" ca="1" si="21"/>
        <v>54424</v>
      </c>
      <c r="AD44" s="7">
        <f t="shared" si="9"/>
        <v>0</v>
      </c>
      <c r="AE44" s="7">
        <f t="shared" si="10"/>
        <v>0</v>
      </c>
      <c r="AF44" s="7">
        <f t="shared" si="11"/>
        <v>0</v>
      </c>
      <c r="AG44" s="7">
        <f t="shared" si="12"/>
        <v>0</v>
      </c>
    </row>
    <row r="45" spans="1:33" x14ac:dyDescent="0.25">
      <c r="A45" t="str">
        <f>IF(Übersicht!$G$4&gt;A44,A44+1,"")</f>
        <v/>
      </c>
      <c r="B45" s="7">
        <f>IF(A45="",0,B44*(1+Übersicht!$G$8))</f>
        <v>0</v>
      </c>
      <c r="C45" s="8">
        <f>IF(A45="",0,Übersicht!$G$6)</f>
        <v>0</v>
      </c>
      <c r="D45" s="7">
        <f t="shared" si="18"/>
        <v>0</v>
      </c>
      <c r="E45" s="8">
        <f>IF(A45="",0,Übersicht!$G$7)</f>
        <v>0</v>
      </c>
      <c r="F45" s="7">
        <f t="shared" si="13"/>
        <v>0</v>
      </c>
      <c r="G45" s="7">
        <f>IF(A45="",0,G44*(1+Übersicht!$G$12))</f>
        <v>0</v>
      </c>
      <c r="H45" s="8">
        <f>IF(A45="",0,Übersicht!$G$10)</f>
        <v>0</v>
      </c>
      <c r="I45" s="7">
        <f t="shared" si="4"/>
        <v>0</v>
      </c>
      <c r="J45" s="8">
        <f>IF(A45="",0,Übersicht!$G$11)</f>
        <v>0</v>
      </c>
      <c r="K45" s="7">
        <f t="shared" si="14"/>
        <v>0</v>
      </c>
      <c r="L45" s="7">
        <f>IF(A45="",0,L44*(1+Übersicht!$G$16))</f>
        <v>0</v>
      </c>
      <c r="M45" s="8">
        <f>IF(A45="",0,Übersicht!$G$14)</f>
        <v>0</v>
      </c>
      <c r="N45" s="7">
        <f t="shared" si="5"/>
        <v>0</v>
      </c>
      <c r="O45" s="8">
        <f>IF(A45="",0,Übersicht!$G$15)</f>
        <v>0</v>
      </c>
      <c r="P45" s="7">
        <f t="shared" si="15"/>
        <v>0</v>
      </c>
      <c r="Q45" s="7">
        <f t="shared" si="19"/>
        <v>0</v>
      </c>
      <c r="R45" s="7">
        <f t="shared" si="6"/>
        <v>0</v>
      </c>
      <c r="S45" s="7">
        <f>IF(Übersicht!$G$19="JA",IF(A45&lt;=Übersicht!$G$17,Übersicht!$G$18/Übersicht!$G$17,0),0)</f>
        <v>0</v>
      </c>
      <c r="T45" s="7">
        <f t="shared" si="2"/>
        <v>0</v>
      </c>
      <c r="U45" s="9">
        <f>IF(A45="",0,Übersicht!$G$20)</f>
        <v>0</v>
      </c>
      <c r="V45" s="7">
        <f t="shared" si="16"/>
        <v>0</v>
      </c>
      <c r="W45" s="8">
        <f>IF(A45="",0,Übersicht!$G$21)</f>
        <v>0</v>
      </c>
      <c r="X45" s="7">
        <f t="shared" si="17"/>
        <v>0</v>
      </c>
      <c r="Y45" s="7">
        <f t="shared" si="20"/>
        <v>0</v>
      </c>
      <c r="Z45" s="10">
        <f>IF(A45="",0,Übersicht!$G$29)</f>
        <v>0</v>
      </c>
      <c r="AA45" s="7">
        <f t="shared" si="7"/>
        <v>0</v>
      </c>
      <c r="AB45" s="7">
        <f>IF(A45="",0,IF(Übersicht!$G$19="JA",B45+G45,IF(A45&lt;=Übersicht!$G$17,B45+G45+Übersicht!$G$18/Übersicht!$G$17,B45+G45)))</f>
        <v>0</v>
      </c>
      <c r="AC45" s="12">
        <f t="shared" ca="1" si="21"/>
        <v>54424</v>
      </c>
      <c r="AD45" s="7">
        <f t="shared" si="9"/>
        <v>0</v>
      </c>
      <c r="AE45" s="7">
        <f t="shared" si="10"/>
        <v>0</v>
      </c>
      <c r="AF45" s="7">
        <f t="shared" si="11"/>
        <v>0</v>
      </c>
      <c r="AG45" s="7">
        <f t="shared" si="12"/>
        <v>0</v>
      </c>
    </row>
    <row r="46" spans="1:33" x14ac:dyDescent="0.25">
      <c r="A46" t="str">
        <f>IF(Übersicht!$G$4&gt;A45,A45+1,"")</f>
        <v/>
      </c>
      <c r="B46" s="7">
        <f>IF(A46="",0,B45*(1+Übersicht!$G$8))</f>
        <v>0</v>
      </c>
      <c r="C46" s="8">
        <f>IF(A46="",0,Übersicht!$G$6)</f>
        <v>0</v>
      </c>
      <c r="D46" s="7">
        <f t="shared" si="18"/>
        <v>0</v>
      </c>
      <c r="E46" s="8">
        <f>IF(A46="",0,Übersicht!$G$7)</f>
        <v>0</v>
      </c>
      <c r="F46" s="7">
        <f t="shared" si="13"/>
        <v>0</v>
      </c>
      <c r="G46" s="7">
        <f>IF(A46="",0,G45*(1+Übersicht!$G$12))</f>
        <v>0</v>
      </c>
      <c r="H46" s="8">
        <f>IF(A46="",0,Übersicht!$G$10)</f>
        <v>0</v>
      </c>
      <c r="I46" s="7">
        <f t="shared" si="4"/>
        <v>0</v>
      </c>
      <c r="J46" s="8">
        <f>IF(A46="",0,Übersicht!$G$11)</f>
        <v>0</v>
      </c>
      <c r="K46" s="7">
        <f t="shared" si="14"/>
        <v>0</v>
      </c>
      <c r="L46" s="7">
        <f>IF(A46="",0,L45*(1+Übersicht!$G$16))</f>
        <v>0</v>
      </c>
      <c r="M46" s="8">
        <f>IF(A46="",0,Übersicht!$G$14)</f>
        <v>0</v>
      </c>
      <c r="N46" s="7">
        <f t="shared" si="5"/>
        <v>0</v>
      </c>
      <c r="O46" s="8">
        <f>IF(A46="",0,Übersicht!$G$15)</f>
        <v>0</v>
      </c>
      <c r="P46" s="7">
        <f t="shared" si="15"/>
        <v>0</v>
      </c>
      <c r="Q46" s="7">
        <f t="shared" si="19"/>
        <v>0</v>
      </c>
      <c r="R46" s="7">
        <f t="shared" si="6"/>
        <v>0</v>
      </c>
      <c r="S46" s="7">
        <f>IF(Übersicht!$G$19="JA",IF(A46&lt;=Übersicht!$G$17,Übersicht!$G$18/Übersicht!$G$17,0),0)</f>
        <v>0</v>
      </c>
      <c r="T46" s="7">
        <f t="shared" si="2"/>
        <v>0</v>
      </c>
      <c r="U46" s="9">
        <f>IF(A46="",0,Übersicht!$G$20)</f>
        <v>0</v>
      </c>
      <c r="V46" s="7">
        <f t="shared" si="16"/>
        <v>0</v>
      </c>
      <c r="W46" s="8">
        <f>IF(A46="",0,Übersicht!$G$21)</f>
        <v>0</v>
      </c>
      <c r="X46" s="7">
        <f t="shared" si="17"/>
        <v>0</v>
      </c>
      <c r="Y46" s="7">
        <f t="shared" si="20"/>
        <v>0</v>
      </c>
      <c r="Z46" s="10">
        <f>IF(A46="",0,Übersicht!$G$29)</f>
        <v>0</v>
      </c>
      <c r="AA46" s="7">
        <f t="shared" si="7"/>
        <v>0</v>
      </c>
      <c r="AB46" s="7">
        <f>IF(A46="",0,IF(Übersicht!$G$19="JA",B46+G46,IF(A46&lt;=Übersicht!$G$17,B46+G46+Übersicht!$G$18/Übersicht!$G$17,B46+G46)))</f>
        <v>0</v>
      </c>
      <c r="AC46" s="12">
        <f t="shared" ca="1" si="21"/>
        <v>54424</v>
      </c>
      <c r="AD46" s="7">
        <f t="shared" si="9"/>
        <v>0</v>
      </c>
      <c r="AE46" s="7">
        <f t="shared" si="10"/>
        <v>0</v>
      </c>
      <c r="AF46" s="7">
        <f t="shared" si="11"/>
        <v>0</v>
      </c>
      <c r="AG46" s="7">
        <f t="shared" si="12"/>
        <v>0</v>
      </c>
    </row>
    <row r="47" spans="1:33" x14ac:dyDescent="0.25">
      <c r="A47" t="str">
        <f>IF(Übersicht!$G$4&gt;A46,A46+1,"")</f>
        <v/>
      </c>
      <c r="B47" s="7">
        <f>IF(A47="",0,B46*(1+Übersicht!$G$8))</f>
        <v>0</v>
      </c>
      <c r="C47" s="8">
        <f>IF(A47="",0,Übersicht!$G$6)</f>
        <v>0</v>
      </c>
      <c r="D47" s="7">
        <f t="shared" si="18"/>
        <v>0</v>
      </c>
      <c r="E47" s="8">
        <f>IF(A47="",0,Übersicht!$G$7)</f>
        <v>0</v>
      </c>
      <c r="F47" s="7">
        <f t="shared" si="13"/>
        <v>0</v>
      </c>
      <c r="G47" s="7">
        <f>IF(A47="",0,G46*(1+Übersicht!$G$12))</f>
        <v>0</v>
      </c>
      <c r="H47" s="8">
        <f>IF(A47="",0,Übersicht!$G$10)</f>
        <v>0</v>
      </c>
      <c r="I47" s="7">
        <f t="shared" si="4"/>
        <v>0</v>
      </c>
      <c r="J47" s="8">
        <f>IF(A47="",0,Übersicht!$G$11)</f>
        <v>0</v>
      </c>
      <c r="K47" s="7">
        <f t="shared" si="14"/>
        <v>0</v>
      </c>
      <c r="L47" s="7">
        <f>IF(A47="",0,L46*(1+Übersicht!$G$16))</f>
        <v>0</v>
      </c>
      <c r="M47" s="8">
        <f>IF(A47="",0,Übersicht!$G$14)</f>
        <v>0</v>
      </c>
      <c r="N47" s="7">
        <f t="shared" si="5"/>
        <v>0</v>
      </c>
      <c r="O47" s="8">
        <f>IF(A47="",0,Übersicht!$G$15)</f>
        <v>0</v>
      </c>
      <c r="P47" s="7">
        <f t="shared" si="15"/>
        <v>0</v>
      </c>
      <c r="Q47" s="7">
        <f t="shared" si="19"/>
        <v>0</v>
      </c>
      <c r="R47" s="7">
        <f t="shared" si="6"/>
        <v>0</v>
      </c>
      <c r="S47" s="7">
        <f>IF(Übersicht!$G$19="JA",IF(A47&lt;=Übersicht!$G$17,Übersicht!$G$18/Übersicht!$G$17,0),0)</f>
        <v>0</v>
      </c>
      <c r="T47" s="7">
        <f t="shared" si="2"/>
        <v>0</v>
      </c>
      <c r="U47" s="9">
        <f>IF(A47="",0,Übersicht!$G$20)</f>
        <v>0</v>
      </c>
      <c r="V47" s="7">
        <f t="shared" si="16"/>
        <v>0</v>
      </c>
      <c r="W47" s="8">
        <f>IF(A47="",0,Übersicht!$G$21)</f>
        <v>0</v>
      </c>
      <c r="X47" s="7">
        <f t="shared" si="17"/>
        <v>0</v>
      </c>
      <c r="Y47" s="7">
        <f t="shared" si="20"/>
        <v>0</v>
      </c>
      <c r="Z47" s="10">
        <f>IF(A47="",0,Übersicht!$G$29)</f>
        <v>0</v>
      </c>
      <c r="AA47" s="7">
        <f t="shared" si="7"/>
        <v>0</v>
      </c>
      <c r="AB47" s="7">
        <f>IF(A47="",0,IF(Übersicht!$G$19="JA",B47+G47,IF(A47&lt;=Übersicht!$G$17,B47+G47+Übersicht!$G$18/Übersicht!$G$17,B47+G47)))</f>
        <v>0</v>
      </c>
      <c r="AC47" s="12">
        <f t="shared" ca="1" si="21"/>
        <v>54424</v>
      </c>
      <c r="AD47" s="7">
        <f t="shared" si="9"/>
        <v>0</v>
      </c>
      <c r="AE47" s="7">
        <f t="shared" si="10"/>
        <v>0</v>
      </c>
      <c r="AF47" s="7">
        <f t="shared" si="11"/>
        <v>0</v>
      </c>
      <c r="AG47" s="7">
        <f t="shared" si="12"/>
        <v>0</v>
      </c>
    </row>
    <row r="48" spans="1:33" x14ac:dyDescent="0.25">
      <c r="A48" t="str">
        <f>IF(Übersicht!$G$4&gt;A47,A47+1,"")</f>
        <v/>
      </c>
      <c r="B48" s="7">
        <f>IF(A48="",0,B47*(1+Übersicht!$G$8))</f>
        <v>0</v>
      </c>
      <c r="C48" s="8">
        <f>IF(A48="",0,Übersicht!$G$6)</f>
        <v>0</v>
      </c>
      <c r="D48" s="7">
        <f t="shared" si="18"/>
        <v>0</v>
      </c>
      <c r="E48" s="8">
        <f>IF(A48="",0,Übersicht!$G$7)</f>
        <v>0</v>
      </c>
      <c r="F48" s="7">
        <f t="shared" si="13"/>
        <v>0</v>
      </c>
      <c r="G48" s="7">
        <f>IF(A48="",0,G47*(1+Übersicht!$G$12))</f>
        <v>0</v>
      </c>
      <c r="H48" s="8">
        <f>IF(A48="",0,Übersicht!$G$10)</f>
        <v>0</v>
      </c>
      <c r="I48" s="7">
        <f t="shared" si="4"/>
        <v>0</v>
      </c>
      <c r="J48" s="8">
        <f>IF(A48="",0,Übersicht!$G$11)</f>
        <v>0</v>
      </c>
      <c r="K48" s="7">
        <f t="shared" si="14"/>
        <v>0</v>
      </c>
      <c r="L48" s="7">
        <f>IF(A48="",0,L47*(1+Übersicht!$G$16))</f>
        <v>0</v>
      </c>
      <c r="M48" s="8">
        <f>IF(A48="",0,Übersicht!$G$14)</f>
        <v>0</v>
      </c>
      <c r="N48" s="7">
        <f t="shared" si="5"/>
        <v>0</v>
      </c>
      <c r="O48" s="8">
        <f>IF(A48="",0,Übersicht!$G$15)</f>
        <v>0</v>
      </c>
      <c r="P48" s="7">
        <f t="shared" si="15"/>
        <v>0</v>
      </c>
      <c r="Q48" s="7">
        <f t="shared" si="19"/>
        <v>0</v>
      </c>
      <c r="R48" s="7">
        <f t="shared" si="6"/>
        <v>0</v>
      </c>
      <c r="S48" s="7">
        <f>IF(Übersicht!$G$19="JA",IF(A48&lt;=Übersicht!$G$17,Übersicht!$G$18/Übersicht!$G$17,0),0)</f>
        <v>0</v>
      </c>
      <c r="T48" s="7">
        <f t="shared" si="2"/>
        <v>0</v>
      </c>
      <c r="U48" s="9">
        <f>IF(A48="",0,Übersicht!$G$20)</f>
        <v>0</v>
      </c>
      <c r="V48" s="7">
        <f t="shared" si="16"/>
        <v>0</v>
      </c>
      <c r="W48" s="8">
        <f>IF(A48="",0,Übersicht!$G$21)</f>
        <v>0</v>
      </c>
      <c r="X48" s="7">
        <f t="shared" si="17"/>
        <v>0</v>
      </c>
      <c r="Y48" s="7">
        <f t="shared" si="20"/>
        <v>0</v>
      </c>
      <c r="Z48" s="10">
        <f>IF(A48="",0,Übersicht!$G$29)</f>
        <v>0</v>
      </c>
      <c r="AA48" s="7">
        <f t="shared" si="7"/>
        <v>0</v>
      </c>
      <c r="AB48" s="7">
        <f>IF(A48="",0,IF(Übersicht!$G$19="JA",B48+G48,IF(A48&lt;=Übersicht!$G$17,B48+G48+Übersicht!$G$18/Übersicht!$G$17,B48+G48)))</f>
        <v>0</v>
      </c>
      <c r="AC48" s="12">
        <f t="shared" ca="1" si="21"/>
        <v>54424</v>
      </c>
      <c r="AD48" s="7">
        <f t="shared" si="9"/>
        <v>0</v>
      </c>
      <c r="AE48" s="7">
        <f t="shared" si="10"/>
        <v>0</v>
      </c>
      <c r="AF48" s="7">
        <f t="shared" si="11"/>
        <v>0</v>
      </c>
      <c r="AG48" s="7">
        <f t="shared" si="12"/>
        <v>0</v>
      </c>
    </row>
    <row r="49" spans="1:33" x14ac:dyDescent="0.25">
      <c r="A49" t="str">
        <f>IF(Übersicht!$G$4&gt;A48,A48+1,"")</f>
        <v/>
      </c>
      <c r="B49" s="7">
        <f>IF(A49="",0,B48*(1+Übersicht!$G$8))</f>
        <v>0</v>
      </c>
      <c r="C49" s="8">
        <f>IF(A49="",0,Übersicht!$G$6)</f>
        <v>0</v>
      </c>
      <c r="D49" s="7">
        <f t="shared" si="18"/>
        <v>0</v>
      </c>
      <c r="E49" s="8">
        <f>IF(A49="",0,Übersicht!$G$7)</f>
        <v>0</v>
      </c>
      <c r="F49" s="7">
        <f t="shared" si="13"/>
        <v>0</v>
      </c>
      <c r="G49" s="7">
        <f>IF(A49="",0,G48*(1+Übersicht!$G$12))</f>
        <v>0</v>
      </c>
      <c r="H49" s="8">
        <f>IF(A49="",0,Übersicht!$G$10)</f>
        <v>0</v>
      </c>
      <c r="I49" s="7">
        <f t="shared" si="4"/>
        <v>0</v>
      </c>
      <c r="J49" s="8">
        <f>IF(A49="",0,Übersicht!$G$11)</f>
        <v>0</v>
      </c>
      <c r="K49" s="7">
        <f t="shared" si="14"/>
        <v>0</v>
      </c>
      <c r="L49" s="7">
        <f>IF(A49="",0,L48*(1+Übersicht!$G$16))</f>
        <v>0</v>
      </c>
      <c r="M49" s="8">
        <f>IF(A49="",0,Übersicht!$G$14)</f>
        <v>0</v>
      </c>
      <c r="N49" s="7">
        <f t="shared" si="5"/>
        <v>0</v>
      </c>
      <c r="O49" s="8">
        <f>IF(A49="",0,Übersicht!$G$15)</f>
        <v>0</v>
      </c>
      <c r="P49" s="7">
        <f t="shared" si="15"/>
        <v>0</v>
      </c>
      <c r="Q49" s="7">
        <f t="shared" si="19"/>
        <v>0</v>
      </c>
      <c r="R49" s="7">
        <f t="shared" si="6"/>
        <v>0</v>
      </c>
      <c r="S49" s="7">
        <f>IF(Übersicht!$G$19="JA",IF(A49&lt;=Übersicht!$G$17,Übersicht!$G$18/Übersicht!$G$17,0),0)</f>
        <v>0</v>
      </c>
      <c r="T49" s="7">
        <f t="shared" si="2"/>
        <v>0</v>
      </c>
      <c r="U49" s="9">
        <f>IF(A49="",0,Übersicht!$G$20)</f>
        <v>0</v>
      </c>
      <c r="V49" s="7">
        <f t="shared" si="16"/>
        <v>0</v>
      </c>
      <c r="W49" s="8">
        <f>IF(A49="",0,Übersicht!$G$21)</f>
        <v>0</v>
      </c>
      <c r="X49" s="7">
        <f t="shared" si="17"/>
        <v>0</v>
      </c>
      <c r="Y49" s="7">
        <f t="shared" si="20"/>
        <v>0</v>
      </c>
      <c r="Z49" s="10">
        <f>IF(A49="",0,Übersicht!$G$29)</f>
        <v>0</v>
      </c>
      <c r="AA49" s="7">
        <f t="shared" si="7"/>
        <v>0</v>
      </c>
      <c r="AB49" s="7">
        <f>IF(A49="",0,IF(Übersicht!$G$19="JA",B49+G49,IF(A49&lt;=Übersicht!$G$17,B49+G49+Übersicht!$G$18/Übersicht!$G$17,B49+G49)))</f>
        <v>0</v>
      </c>
      <c r="AC49" s="12">
        <f t="shared" ca="1" si="21"/>
        <v>54424</v>
      </c>
      <c r="AD49" s="7">
        <f t="shared" si="9"/>
        <v>0</v>
      </c>
      <c r="AE49" s="7">
        <f t="shared" si="10"/>
        <v>0</v>
      </c>
      <c r="AF49" s="7">
        <f t="shared" si="11"/>
        <v>0</v>
      </c>
      <c r="AG49" s="7">
        <f t="shared" si="12"/>
        <v>0</v>
      </c>
    </row>
    <row r="50" spans="1:33" x14ac:dyDescent="0.25">
      <c r="A50" t="str">
        <f>IF(Übersicht!$G$4&gt;A49,A49+1,"")</f>
        <v/>
      </c>
      <c r="B50" s="7">
        <f>IF(A50="",0,B49*(1+Übersicht!$G$8))</f>
        <v>0</v>
      </c>
      <c r="C50" s="8">
        <f>IF(A50="",0,Übersicht!$G$6)</f>
        <v>0</v>
      </c>
      <c r="D50" s="7">
        <f t="shared" si="18"/>
        <v>0</v>
      </c>
      <c r="E50" s="8">
        <f>IF(A50="",0,Übersicht!$G$7)</f>
        <v>0</v>
      </c>
      <c r="F50" s="7">
        <f t="shared" si="13"/>
        <v>0</v>
      </c>
      <c r="G50" s="7">
        <f>IF(A50="",0,G49*(1+Übersicht!$G$12))</f>
        <v>0</v>
      </c>
      <c r="H50" s="8">
        <f>IF(A50="",0,Übersicht!$G$10)</f>
        <v>0</v>
      </c>
      <c r="I50" s="7">
        <f t="shared" si="4"/>
        <v>0</v>
      </c>
      <c r="J50" s="8">
        <f>IF(A50="",0,Übersicht!$G$11)</f>
        <v>0</v>
      </c>
      <c r="K50" s="7">
        <f t="shared" si="14"/>
        <v>0</v>
      </c>
      <c r="L50" s="7">
        <f>IF(A50="",0,L49*(1+Übersicht!$G$16))</f>
        <v>0</v>
      </c>
      <c r="M50" s="8">
        <f>IF(A50="",0,Übersicht!$G$14)</f>
        <v>0</v>
      </c>
      <c r="N50" s="7">
        <f t="shared" si="5"/>
        <v>0</v>
      </c>
      <c r="O50" s="8">
        <f>IF(A50="",0,Übersicht!$G$15)</f>
        <v>0</v>
      </c>
      <c r="P50" s="7">
        <f t="shared" si="15"/>
        <v>0</v>
      </c>
      <c r="Q50" s="7">
        <f t="shared" si="19"/>
        <v>0</v>
      </c>
      <c r="R50" s="7">
        <f t="shared" si="6"/>
        <v>0</v>
      </c>
      <c r="S50" s="7">
        <f>IF(Übersicht!$G$19="JA",IF(A50&lt;=Übersicht!$G$17,Übersicht!$G$18/Übersicht!$G$17,0),0)</f>
        <v>0</v>
      </c>
      <c r="T50" s="7">
        <f t="shared" si="2"/>
        <v>0</v>
      </c>
      <c r="U50" s="9">
        <f>IF(A50="",0,Übersicht!$G$20)</f>
        <v>0</v>
      </c>
      <c r="V50" s="7">
        <f t="shared" si="16"/>
        <v>0</v>
      </c>
      <c r="W50" s="8">
        <f>IF(A50="",0,Übersicht!$G$21)</f>
        <v>0</v>
      </c>
      <c r="X50" s="7">
        <f t="shared" si="17"/>
        <v>0</v>
      </c>
      <c r="Y50" s="7">
        <f t="shared" si="20"/>
        <v>0</v>
      </c>
      <c r="Z50" s="10">
        <f>IF(A50="",0,Übersicht!$G$29)</f>
        <v>0</v>
      </c>
      <c r="AA50" s="7">
        <f t="shared" si="7"/>
        <v>0</v>
      </c>
      <c r="AB50" s="7">
        <f>IF(A50="",0,IF(Übersicht!$G$19="JA",B50+G50,IF(A50&lt;=Übersicht!$G$17,B50+G50+Übersicht!$G$18/Übersicht!$G$17,B50+G50)))</f>
        <v>0</v>
      </c>
      <c r="AC50" s="12">
        <f t="shared" ca="1" si="21"/>
        <v>54424</v>
      </c>
      <c r="AD50" s="7">
        <f t="shared" si="9"/>
        <v>0</v>
      </c>
      <c r="AE50" s="7">
        <f t="shared" si="10"/>
        <v>0</v>
      </c>
      <c r="AF50" s="7">
        <f t="shared" si="11"/>
        <v>0</v>
      </c>
      <c r="AG50" s="7">
        <f t="shared" si="12"/>
        <v>0</v>
      </c>
    </row>
    <row r="51" spans="1:33" x14ac:dyDescent="0.25">
      <c r="A51" t="str">
        <f>IF(Übersicht!$G$4&gt;A50,A50+1,"")</f>
        <v/>
      </c>
      <c r="B51" s="7">
        <f>IF(A51="",0,B50*(1+Übersicht!$G$8))</f>
        <v>0</v>
      </c>
      <c r="C51" s="8">
        <f>IF(A51="",0,Übersicht!$G$6)</f>
        <v>0</v>
      </c>
      <c r="D51" s="7">
        <f t="shared" si="18"/>
        <v>0</v>
      </c>
      <c r="E51" s="8">
        <f>IF(A51="",0,Übersicht!$G$7)</f>
        <v>0</v>
      </c>
      <c r="F51" s="7">
        <f t="shared" si="13"/>
        <v>0</v>
      </c>
      <c r="G51" s="7">
        <f>IF(A51="",0,G50*(1+Übersicht!$G$12))</f>
        <v>0</v>
      </c>
      <c r="H51" s="8">
        <f>IF(A51="",0,Übersicht!$G$10)</f>
        <v>0</v>
      </c>
      <c r="I51" s="7">
        <f t="shared" si="4"/>
        <v>0</v>
      </c>
      <c r="J51" s="8">
        <f>IF(A51="",0,Übersicht!$G$11)</f>
        <v>0</v>
      </c>
      <c r="K51" s="7">
        <f t="shared" si="14"/>
        <v>0</v>
      </c>
      <c r="L51" s="7">
        <f>IF(A51="",0,L50*(1+Übersicht!$G$16))</f>
        <v>0</v>
      </c>
      <c r="M51" s="8">
        <f>IF(A51="",0,Übersicht!$G$14)</f>
        <v>0</v>
      </c>
      <c r="N51" s="7">
        <f t="shared" si="5"/>
        <v>0</v>
      </c>
      <c r="O51" s="8">
        <f>IF(A51="",0,Übersicht!$G$15)</f>
        <v>0</v>
      </c>
      <c r="P51" s="7">
        <f t="shared" si="15"/>
        <v>0</v>
      </c>
      <c r="Q51" s="7">
        <f t="shared" si="19"/>
        <v>0</v>
      </c>
      <c r="R51" s="7">
        <f t="shared" si="6"/>
        <v>0</v>
      </c>
      <c r="S51" s="7">
        <f>IF(Übersicht!$G$19="JA",IF(A51&lt;=Übersicht!$G$17,Übersicht!$G$18/Übersicht!$G$17,0),0)</f>
        <v>0</v>
      </c>
      <c r="T51" s="7">
        <f t="shared" si="2"/>
        <v>0</v>
      </c>
      <c r="U51" s="9">
        <f>IF(A51="",0,Übersicht!$G$20)</f>
        <v>0</v>
      </c>
      <c r="V51" s="7">
        <f t="shared" si="16"/>
        <v>0</v>
      </c>
      <c r="W51" s="8">
        <f>IF(A51="",0,Übersicht!$G$21)</f>
        <v>0</v>
      </c>
      <c r="X51" s="7">
        <f t="shared" si="17"/>
        <v>0</v>
      </c>
      <c r="Y51" s="7">
        <f t="shared" si="20"/>
        <v>0</v>
      </c>
      <c r="Z51" s="10">
        <f>IF(A51="",0,Übersicht!$G$29)</f>
        <v>0</v>
      </c>
      <c r="AA51" s="7">
        <f t="shared" si="7"/>
        <v>0</v>
      </c>
      <c r="AB51" s="7">
        <f>IF(A51="",0,IF(Übersicht!$G$19="JA",B51+G51,IF(A51&lt;=Übersicht!$G$17,B51+G51+Übersicht!$G$18/Übersicht!$G$17,B51+G51)))</f>
        <v>0</v>
      </c>
      <c r="AC51" s="12">
        <f t="shared" ca="1" si="21"/>
        <v>54424</v>
      </c>
      <c r="AD51" s="7">
        <f t="shared" si="9"/>
        <v>0</v>
      </c>
      <c r="AE51" s="7">
        <f t="shared" si="10"/>
        <v>0</v>
      </c>
      <c r="AF51" s="7">
        <f t="shared" si="11"/>
        <v>0</v>
      </c>
      <c r="AG51" s="7">
        <f t="shared" si="12"/>
        <v>0</v>
      </c>
    </row>
    <row r="52" spans="1:33" x14ac:dyDescent="0.25">
      <c r="A52" t="str">
        <f>IF(Übersicht!$G$4&gt;A51,A51+1,"")</f>
        <v/>
      </c>
      <c r="B52" s="7">
        <f>IF(A52="",0,B51*(1+Übersicht!$G$8))</f>
        <v>0</v>
      </c>
      <c r="C52" s="8">
        <f>IF(A52="",0,Übersicht!$G$6)</f>
        <v>0</v>
      </c>
      <c r="D52" s="7">
        <f t="shared" si="18"/>
        <v>0</v>
      </c>
      <c r="E52" s="8">
        <f>IF(A52="",0,Übersicht!$G$7)</f>
        <v>0</v>
      </c>
      <c r="F52" s="7">
        <f t="shared" si="13"/>
        <v>0</v>
      </c>
      <c r="G52" s="7">
        <f>IF(A52="",0,G51*(1+Übersicht!$G$12))</f>
        <v>0</v>
      </c>
      <c r="H52" s="8">
        <f>IF(A52="",0,Übersicht!$G$10)</f>
        <v>0</v>
      </c>
      <c r="I52" s="7">
        <f t="shared" si="4"/>
        <v>0</v>
      </c>
      <c r="J52" s="8">
        <f>IF(A52="",0,Übersicht!$G$11)</f>
        <v>0</v>
      </c>
      <c r="K52" s="7">
        <f t="shared" si="14"/>
        <v>0</v>
      </c>
      <c r="L52" s="7">
        <f>IF(A52="",0,L51*(1+Übersicht!$G$16))</f>
        <v>0</v>
      </c>
      <c r="M52" s="8">
        <f>IF(A52="",0,Übersicht!$G$14)</f>
        <v>0</v>
      </c>
      <c r="N52" s="7">
        <f t="shared" si="5"/>
        <v>0</v>
      </c>
      <c r="O52" s="8">
        <f>IF(A52="",0,Übersicht!$G$15)</f>
        <v>0</v>
      </c>
      <c r="P52" s="7">
        <f t="shared" si="15"/>
        <v>0</v>
      </c>
      <c r="Q52" s="7">
        <f t="shared" si="19"/>
        <v>0</v>
      </c>
      <c r="R52" s="7">
        <f t="shared" si="6"/>
        <v>0</v>
      </c>
      <c r="S52" s="7">
        <f>IF(Übersicht!$G$19="JA",IF(A52&lt;=Übersicht!$G$17,Übersicht!$G$18/Übersicht!$G$17,0),0)</f>
        <v>0</v>
      </c>
      <c r="T52" s="7">
        <f t="shared" si="2"/>
        <v>0</v>
      </c>
      <c r="U52" s="9">
        <f>IF(A52="",0,Übersicht!$G$20)</f>
        <v>0</v>
      </c>
      <c r="V52" s="7">
        <f t="shared" si="16"/>
        <v>0</v>
      </c>
      <c r="W52" s="8">
        <f>IF(A52="",0,Übersicht!$G$21)</f>
        <v>0</v>
      </c>
      <c r="X52" s="7">
        <f t="shared" si="17"/>
        <v>0</v>
      </c>
      <c r="Y52" s="7">
        <f t="shared" si="20"/>
        <v>0</v>
      </c>
      <c r="Z52" s="10">
        <f>IF(A52="",0,Übersicht!$G$29)</f>
        <v>0</v>
      </c>
      <c r="AA52" s="7">
        <f t="shared" si="7"/>
        <v>0</v>
      </c>
      <c r="AB52" s="7">
        <f>IF(A52="",0,IF(Übersicht!$G$19="JA",B52+G52,IF(A52&lt;=Übersicht!$G$17,B52+G52+Übersicht!$G$18/Übersicht!$G$17,B52+G52)))</f>
        <v>0</v>
      </c>
      <c r="AC52" s="12">
        <f t="shared" ca="1" si="21"/>
        <v>54424</v>
      </c>
      <c r="AD52" s="7">
        <f t="shared" si="9"/>
        <v>0</v>
      </c>
      <c r="AE52" s="7">
        <f t="shared" si="10"/>
        <v>0</v>
      </c>
      <c r="AF52" s="7">
        <f t="shared" si="11"/>
        <v>0</v>
      </c>
      <c r="AG52" s="7">
        <f t="shared" si="12"/>
        <v>0</v>
      </c>
    </row>
    <row r="53" spans="1:33" x14ac:dyDescent="0.25">
      <c r="A53" t="str">
        <f>IF(Übersicht!$G$4&gt;A52,A52+1,"")</f>
        <v/>
      </c>
      <c r="B53" s="7">
        <f>IF(A53="",0,B52*(1+Übersicht!$G$8))</f>
        <v>0</v>
      </c>
      <c r="C53" s="8">
        <f>IF(A53="",0,Übersicht!$G$6)</f>
        <v>0</v>
      </c>
      <c r="D53" s="7">
        <f t="shared" si="18"/>
        <v>0</v>
      </c>
      <c r="E53" s="8">
        <f>IF(A53="",0,Übersicht!$G$7)</f>
        <v>0</v>
      </c>
      <c r="F53" s="7">
        <f t="shared" si="13"/>
        <v>0</v>
      </c>
      <c r="G53" s="7">
        <f>IF(A53="",0,G52*(1+Übersicht!$G$12))</f>
        <v>0</v>
      </c>
      <c r="H53" s="8">
        <f>IF(A53="",0,Übersicht!$G$10)</f>
        <v>0</v>
      </c>
      <c r="I53" s="7">
        <f t="shared" si="4"/>
        <v>0</v>
      </c>
      <c r="J53" s="8">
        <f>IF(A53="",0,Übersicht!$G$11)</f>
        <v>0</v>
      </c>
      <c r="K53" s="7">
        <f t="shared" si="14"/>
        <v>0</v>
      </c>
      <c r="L53" s="7">
        <f>IF(A53="",0,L52*(1+Übersicht!$G$16))</f>
        <v>0</v>
      </c>
      <c r="M53" s="8">
        <f>IF(A53="",0,Übersicht!$G$14)</f>
        <v>0</v>
      </c>
      <c r="N53" s="7">
        <f t="shared" si="5"/>
        <v>0</v>
      </c>
      <c r="O53" s="8">
        <f>IF(A53="",0,Übersicht!$G$15)</f>
        <v>0</v>
      </c>
      <c r="P53" s="7">
        <f t="shared" si="15"/>
        <v>0</v>
      </c>
      <c r="Q53" s="7">
        <f t="shared" si="19"/>
        <v>0</v>
      </c>
      <c r="R53" s="7">
        <f t="shared" si="6"/>
        <v>0</v>
      </c>
      <c r="S53" s="7">
        <f>IF(Übersicht!$G$19="JA",IF(A53&lt;=Übersicht!$G$17,Übersicht!$G$18/Übersicht!$G$17,0),0)</f>
        <v>0</v>
      </c>
      <c r="T53" s="7">
        <f t="shared" si="2"/>
        <v>0</v>
      </c>
      <c r="U53" s="9">
        <f>IF(A53="",0,Übersicht!$G$20)</f>
        <v>0</v>
      </c>
      <c r="V53" s="7">
        <f t="shared" si="16"/>
        <v>0</v>
      </c>
      <c r="W53" s="8">
        <f>IF(A53="",0,Übersicht!$G$21)</f>
        <v>0</v>
      </c>
      <c r="X53" s="7">
        <f t="shared" si="17"/>
        <v>0</v>
      </c>
      <c r="Y53" s="7">
        <f t="shared" si="20"/>
        <v>0</v>
      </c>
      <c r="Z53" s="10">
        <f>IF(A53="",0,Übersicht!$G$29)</f>
        <v>0</v>
      </c>
      <c r="AA53" s="7">
        <f t="shared" si="7"/>
        <v>0</v>
      </c>
      <c r="AB53" s="7">
        <f>IF(A53="",0,IF(Übersicht!$G$19="JA",B53+G53,IF(A53&lt;=Übersicht!$G$17,B53+G53+Übersicht!$G$18/Übersicht!$G$17,B53+G53)))</f>
        <v>0</v>
      </c>
      <c r="AC53" s="12">
        <f t="shared" ca="1" si="21"/>
        <v>54424</v>
      </c>
      <c r="AD53" s="7">
        <f t="shared" si="9"/>
        <v>0</v>
      </c>
      <c r="AE53" s="7">
        <f t="shared" si="10"/>
        <v>0</v>
      </c>
      <c r="AF53" s="7">
        <f t="shared" si="11"/>
        <v>0</v>
      </c>
      <c r="AG53" s="7">
        <f t="shared" si="12"/>
        <v>0</v>
      </c>
    </row>
    <row r="54" spans="1:33" x14ac:dyDescent="0.25">
      <c r="A54" t="str">
        <f>IF(Übersicht!$G$4&gt;A53,A53+1,"")</f>
        <v/>
      </c>
      <c r="B54" s="7">
        <f>IF(A54="",0,B53*(1+Übersicht!$G$8))</f>
        <v>0</v>
      </c>
      <c r="C54" s="8">
        <f>IF(A54="",0,Übersicht!$G$6)</f>
        <v>0</v>
      </c>
      <c r="D54" s="7">
        <f t="shared" si="18"/>
        <v>0</v>
      </c>
      <c r="E54" s="8">
        <f>IF(A54="",0,Übersicht!$G$7)</f>
        <v>0</v>
      </c>
      <c r="F54" s="7">
        <f t="shared" si="13"/>
        <v>0</v>
      </c>
      <c r="G54" s="7">
        <f>IF(A54="",0,G53*(1+Übersicht!$G$12))</f>
        <v>0</v>
      </c>
      <c r="H54" s="8">
        <f>IF(A54="",0,Übersicht!$G$10)</f>
        <v>0</v>
      </c>
      <c r="I54" s="7">
        <f t="shared" si="4"/>
        <v>0</v>
      </c>
      <c r="J54" s="8">
        <f>IF(A54="",0,Übersicht!$G$11)</f>
        <v>0</v>
      </c>
      <c r="K54" s="7">
        <f t="shared" si="14"/>
        <v>0</v>
      </c>
      <c r="L54" s="7">
        <f>IF(A54="",0,L53*(1+Übersicht!$G$16))</f>
        <v>0</v>
      </c>
      <c r="M54" s="8">
        <f>IF(A54="",0,Übersicht!$G$14)</f>
        <v>0</v>
      </c>
      <c r="N54" s="7">
        <f t="shared" si="5"/>
        <v>0</v>
      </c>
      <c r="O54" s="8">
        <f>IF(A54="",0,Übersicht!$G$15)</f>
        <v>0</v>
      </c>
      <c r="P54" s="7">
        <f t="shared" si="15"/>
        <v>0</v>
      </c>
      <c r="Q54" s="7">
        <f t="shared" si="19"/>
        <v>0</v>
      </c>
      <c r="R54" s="7">
        <f t="shared" si="6"/>
        <v>0</v>
      </c>
      <c r="S54" s="7">
        <f>IF(Übersicht!$G$19="JA",IF(A54&lt;=Übersicht!$G$17,Übersicht!$G$18/Übersicht!$G$17,0),0)</f>
        <v>0</v>
      </c>
      <c r="T54" s="7">
        <f t="shared" si="2"/>
        <v>0</v>
      </c>
      <c r="U54" s="9">
        <f>IF(A54="",0,Übersicht!$G$20)</f>
        <v>0</v>
      </c>
      <c r="V54" s="7">
        <f t="shared" si="16"/>
        <v>0</v>
      </c>
      <c r="W54" s="8">
        <f>IF(A54="",0,Übersicht!$G$21)</f>
        <v>0</v>
      </c>
      <c r="X54" s="7">
        <f t="shared" si="17"/>
        <v>0</v>
      </c>
      <c r="Y54" s="7">
        <f t="shared" si="20"/>
        <v>0</v>
      </c>
      <c r="Z54" s="10">
        <f>IF(A54="",0,Übersicht!$G$29)</f>
        <v>0</v>
      </c>
      <c r="AA54" s="7">
        <f t="shared" si="7"/>
        <v>0</v>
      </c>
      <c r="AB54" s="7">
        <f>IF(A54="",0,IF(Übersicht!$G$19="JA",B54+G54,IF(A54&lt;=Übersicht!$G$17,B54+G54+Übersicht!$G$18/Übersicht!$G$17,B54+G54)))</f>
        <v>0</v>
      </c>
      <c r="AC54" s="12">
        <f t="shared" ca="1" si="21"/>
        <v>54424</v>
      </c>
      <c r="AD54" s="7">
        <f t="shared" si="9"/>
        <v>0</v>
      </c>
      <c r="AE54" s="7">
        <f t="shared" si="10"/>
        <v>0</v>
      </c>
      <c r="AF54" s="7">
        <f t="shared" si="11"/>
        <v>0</v>
      </c>
      <c r="AG54" s="7">
        <f t="shared" si="12"/>
        <v>0</v>
      </c>
    </row>
    <row r="55" spans="1:33" x14ac:dyDescent="0.25">
      <c r="A55" t="str">
        <f>IF(Übersicht!$G$4&gt;A54,A54+1,"")</f>
        <v/>
      </c>
      <c r="B55" s="7">
        <f>IF(A55="",0,B54*(1+Übersicht!$G$8))</f>
        <v>0</v>
      </c>
      <c r="C55" s="8">
        <f>IF(A55="",0,Übersicht!$G$6)</f>
        <v>0</v>
      </c>
      <c r="D55" s="7">
        <f t="shared" si="18"/>
        <v>0</v>
      </c>
      <c r="E55" s="8">
        <f>IF(A55="",0,Übersicht!$G$7)</f>
        <v>0</v>
      </c>
      <c r="F55" s="7">
        <f t="shared" si="13"/>
        <v>0</v>
      </c>
      <c r="G55" s="7">
        <f>IF(A55="",0,G54*(1+Übersicht!$G$12))</f>
        <v>0</v>
      </c>
      <c r="H55" s="8">
        <f>IF(A55="",0,Übersicht!$G$10)</f>
        <v>0</v>
      </c>
      <c r="I55" s="7">
        <f t="shared" si="4"/>
        <v>0</v>
      </c>
      <c r="J55" s="8">
        <f>IF(A55="",0,Übersicht!$G$11)</f>
        <v>0</v>
      </c>
      <c r="K55" s="7">
        <f t="shared" si="14"/>
        <v>0</v>
      </c>
      <c r="L55" s="7">
        <f>IF(A55="",0,L54*(1+Übersicht!$G$16))</f>
        <v>0</v>
      </c>
      <c r="M55" s="8">
        <f>IF(A55="",0,Übersicht!$G$14)</f>
        <v>0</v>
      </c>
      <c r="N55" s="7">
        <f t="shared" si="5"/>
        <v>0</v>
      </c>
      <c r="O55" s="8">
        <f>IF(A55="",0,Übersicht!$G$15)</f>
        <v>0</v>
      </c>
      <c r="P55" s="7">
        <f t="shared" si="15"/>
        <v>0</v>
      </c>
      <c r="Q55" s="7">
        <f t="shared" si="19"/>
        <v>0</v>
      </c>
      <c r="R55" s="7">
        <f t="shared" si="6"/>
        <v>0</v>
      </c>
      <c r="S55" s="7">
        <f>IF(Übersicht!$G$19="JA",IF(A55&lt;=Übersicht!$G$17,Übersicht!$G$18/Übersicht!$G$17,0),0)</f>
        <v>0</v>
      </c>
      <c r="T55" s="7">
        <f t="shared" si="2"/>
        <v>0</v>
      </c>
      <c r="U55" s="9">
        <f>IF(A55="",0,Übersicht!$G$20)</f>
        <v>0</v>
      </c>
      <c r="V55" s="7">
        <f t="shared" si="16"/>
        <v>0</v>
      </c>
      <c r="W55" s="8">
        <f>IF(A55="",0,Übersicht!$G$21)</f>
        <v>0</v>
      </c>
      <c r="X55" s="7">
        <f t="shared" si="17"/>
        <v>0</v>
      </c>
      <c r="Y55" s="7">
        <f t="shared" si="20"/>
        <v>0</v>
      </c>
      <c r="Z55" s="10">
        <f>IF(A55="",0,Übersicht!$G$29)</f>
        <v>0</v>
      </c>
      <c r="AA55" s="7">
        <f t="shared" si="7"/>
        <v>0</v>
      </c>
      <c r="AB55" s="7">
        <f>IF(A55="",0,IF(Übersicht!$G$19="JA",B55+G55,IF(A55&lt;=Übersicht!$G$17,B55+G55+Übersicht!$G$18/Übersicht!$G$17,B55+G55)))</f>
        <v>0</v>
      </c>
      <c r="AC55" s="12">
        <f t="shared" ca="1" si="21"/>
        <v>54424</v>
      </c>
      <c r="AD55" s="7">
        <f t="shared" si="9"/>
        <v>0</v>
      </c>
      <c r="AE55" s="7">
        <f t="shared" si="10"/>
        <v>0</v>
      </c>
      <c r="AF55" s="7">
        <f t="shared" si="11"/>
        <v>0</v>
      </c>
      <c r="AG55" s="7">
        <f t="shared" si="12"/>
        <v>0</v>
      </c>
    </row>
    <row r="56" spans="1:33" x14ac:dyDescent="0.25">
      <c r="A56" t="str">
        <f>IF(Übersicht!$G$4&gt;A55,A55+1,"")</f>
        <v/>
      </c>
      <c r="B56" s="7">
        <f>IF(A56="",0,B55*(1+Übersicht!$G$8))</f>
        <v>0</v>
      </c>
      <c r="C56" s="8">
        <f>IF(A56="",0,Übersicht!$G$6)</f>
        <v>0</v>
      </c>
      <c r="D56" s="7">
        <f t="shared" si="18"/>
        <v>0</v>
      </c>
      <c r="E56" s="8">
        <f>IF(A56="",0,Übersicht!$G$7)</f>
        <v>0</v>
      </c>
      <c r="F56" s="7">
        <f t="shared" si="13"/>
        <v>0</v>
      </c>
      <c r="G56" s="7">
        <f>IF(A56="",0,G55*(1+Übersicht!$G$12))</f>
        <v>0</v>
      </c>
      <c r="H56" s="8">
        <f>IF(A56="",0,Übersicht!$G$10)</f>
        <v>0</v>
      </c>
      <c r="I56" s="7">
        <f t="shared" si="4"/>
        <v>0</v>
      </c>
      <c r="J56" s="8">
        <f>IF(A56="",0,Übersicht!$G$11)</f>
        <v>0</v>
      </c>
      <c r="K56" s="7">
        <f t="shared" si="14"/>
        <v>0</v>
      </c>
      <c r="L56" s="7">
        <f>IF(A56="",0,L55*(1+Übersicht!$G$16))</f>
        <v>0</v>
      </c>
      <c r="M56" s="8">
        <f>IF(A56="",0,Übersicht!$G$14)</f>
        <v>0</v>
      </c>
      <c r="N56" s="7">
        <f t="shared" si="5"/>
        <v>0</v>
      </c>
      <c r="O56" s="8">
        <f>IF(A56="",0,Übersicht!$G$15)</f>
        <v>0</v>
      </c>
      <c r="P56" s="7">
        <f t="shared" si="15"/>
        <v>0</v>
      </c>
      <c r="Q56" s="7">
        <f t="shared" si="19"/>
        <v>0</v>
      </c>
      <c r="R56" s="7">
        <f t="shared" si="6"/>
        <v>0</v>
      </c>
      <c r="S56" s="7">
        <f>IF(Übersicht!$G$19="JA",IF(A56&lt;=Übersicht!$G$17,Übersicht!$G$18/Übersicht!$G$17,0),0)</f>
        <v>0</v>
      </c>
      <c r="T56" s="7">
        <f t="shared" si="2"/>
        <v>0</v>
      </c>
      <c r="U56" s="9">
        <f>IF(A56="",0,Übersicht!$G$20)</f>
        <v>0</v>
      </c>
      <c r="V56" s="7">
        <f t="shared" si="16"/>
        <v>0</v>
      </c>
      <c r="W56" s="8">
        <f>IF(A56="",0,Übersicht!$G$21)</f>
        <v>0</v>
      </c>
      <c r="X56" s="7">
        <f t="shared" si="17"/>
        <v>0</v>
      </c>
      <c r="Y56" s="7">
        <f t="shared" si="20"/>
        <v>0</v>
      </c>
      <c r="Z56" s="10">
        <f>IF(A56="",0,Übersicht!$G$29)</f>
        <v>0</v>
      </c>
      <c r="AA56" s="7">
        <f t="shared" si="7"/>
        <v>0</v>
      </c>
      <c r="AB56" s="7">
        <f>IF(A56="",0,IF(Übersicht!$G$19="JA",B56+G56,IF(A56&lt;=Übersicht!$G$17,B56+G56+Übersicht!$G$18/Übersicht!$G$17,B56+G56)))</f>
        <v>0</v>
      </c>
      <c r="AC56" s="12">
        <f t="shared" ca="1" si="21"/>
        <v>54424</v>
      </c>
      <c r="AD56" s="7">
        <f t="shared" si="9"/>
        <v>0</v>
      </c>
      <c r="AE56" s="7">
        <f t="shared" si="10"/>
        <v>0</v>
      </c>
      <c r="AF56" s="7">
        <f t="shared" si="11"/>
        <v>0</v>
      </c>
      <c r="AG56" s="7">
        <f t="shared" si="12"/>
        <v>0</v>
      </c>
    </row>
    <row r="57" spans="1:33" x14ac:dyDescent="0.25">
      <c r="A57" t="str">
        <f>IF(Übersicht!$G$4&gt;A56,A56+1,"")</f>
        <v/>
      </c>
      <c r="B57" s="7">
        <f>IF(A57="",0,B56*(1+Übersicht!$G$8))</f>
        <v>0</v>
      </c>
      <c r="C57" s="8">
        <f>IF(A57="",0,Übersicht!$G$6)</f>
        <v>0</v>
      </c>
      <c r="D57" s="7">
        <f t="shared" si="18"/>
        <v>0</v>
      </c>
      <c r="E57" s="8">
        <f>IF(A57="",0,Übersicht!$G$7)</f>
        <v>0</v>
      </c>
      <c r="F57" s="7">
        <f t="shared" si="13"/>
        <v>0</v>
      </c>
      <c r="G57" s="7">
        <f>IF(A57="",0,G56*(1+Übersicht!$G$12))</f>
        <v>0</v>
      </c>
      <c r="H57" s="8">
        <f>IF(A57="",0,Übersicht!$G$10)</f>
        <v>0</v>
      </c>
      <c r="I57" s="7">
        <f t="shared" si="4"/>
        <v>0</v>
      </c>
      <c r="J57" s="8">
        <f>IF(A57="",0,Übersicht!$G$11)</f>
        <v>0</v>
      </c>
      <c r="K57" s="7">
        <f t="shared" si="14"/>
        <v>0</v>
      </c>
      <c r="L57" s="7">
        <f>IF(A57="",0,L56*(1+Übersicht!$G$16))</f>
        <v>0</v>
      </c>
      <c r="M57" s="8">
        <f>IF(A57="",0,Übersicht!$G$14)</f>
        <v>0</v>
      </c>
      <c r="N57" s="7">
        <f t="shared" si="5"/>
        <v>0</v>
      </c>
      <c r="O57" s="8">
        <f>IF(A57="",0,Übersicht!$G$15)</f>
        <v>0</v>
      </c>
      <c r="P57" s="7">
        <f t="shared" si="15"/>
        <v>0</v>
      </c>
      <c r="Q57" s="7">
        <f t="shared" si="19"/>
        <v>0</v>
      </c>
      <c r="R57" s="7">
        <f t="shared" si="6"/>
        <v>0</v>
      </c>
      <c r="S57" s="7">
        <f>IF(Übersicht!$G$19="JA",IF(A57&lt;=Übersicht!$G$17,Übersicht!$G$18/Übersicht!$G$17,0),0)</f>
        <v>0</v>
      </c>
      <c r="T57" s="7">
        <f t="shared" si="2"/>
        <v>0</v>
      </c>
      <c r="U57" s="9">
        <f>IF(A57="",0,Übersicht!$G$20)</f>
        <v>0</v>
      </c>
      <c r="V57" s="7">
        <f t="shared" si="16"/>
        <v>0</v>
      </c>
      <c r="W57" s="8">
        <f>IF(A57="",0,Übersicht!$G$21)</f>
        <v>0</v>
      </c>
      <c r="X57" s="7">
        <f t="shared" si="17"/>
        <v>0</v>
      </c>
      <c r="Y57" s="7">
        <f t="shared" si="20"/>
        <v>0</v>
      </c>
      <c r="Z57" s="10">
        <f>IF(A57="",0,Übersicht!$G$29)</f>
        <v>0</v>
      </c>
      <c r="AA57" s="7">
        <f t="shared" si="7"/>
        <v>0</v>
      </c>
      <c r="AB57" s="7">
        <f>IF(A57="",0,IF(Übersicht!$G$19="JA",B57+G57,IF(A57&lt;=Übersicht!$G$17,B57+G57+Übersicht!$G$18/Übersicht!$G$17,B57+G57)))</f>
        <v>0</v>
      </c>
      <c r="AC57" s="12">
        <f t="shared" ca="1" si="21"/>
        <v>54424</v>
      </c>
      <c r="AD57" s="7">
        <f t="shared" si="9"/>
        <v>0</v>
      </c>
      <c r="AE57" s="7">
        <f t="shared" si="10"/>
        <v>0</v>
      </c>
      <c r="AF57" s="7">
        <f t="shared" si="11"/>
        <v>0</v>
      </c>
      <c r="AG57" s="7">
        <f t="shared" si="12"/>
        <v>0</v>
      </c>
    </row>
    <row r="58" spans="1:33" x14ac:dyDescent="0.25">
      <c r="A58" t="str">
        <f>IF(Übersicht!$G$4&gt;A57,A57+1,"")</f>
        <v/>
      </c>
      <c r="B58" s="7">
        <f>IF(A58="",0,B57*(1+Übersicht!$G$8))</f>
        <v>0</v>
      </c>
      <c r="C58" s="8">
        <f>IF(A58="",0,Übersicht!$G$6)</f>
        <v>0</v>
      </c>
      <c r="D58" s="7">
        <f t="shared" si="18"/>
        <v>0</v>
      </c>
      <c r="E58" s="8">
        <f>IF(A58="",0,Übersicht!$G$7)</f>
        <v>0</v>
      </c>
      <c r="F58" s="7">
        <f t="shared" si="13"/>
        <v>0</v>
      </c>
      <c r="G58" s="7">
        <f>IF(A58="",0,G57*(1+Übersicht!$G$12))</f>
        <v>0</v>
      </c>
      <c r="H58" s="8">
        <f>IF(A58="",0,Übersicht!$G$10)</f>
        <v>0</v>
      </c>
      <c r="I58" s="7">
        <f t="shared" si="4"/>
        <v>0</v>
      </c>
      <c r="J58" s="8">
        <f>IF(A58="",0,Übersicht!$G$11)</f>
        <v>0</v>
      </c>
      <c r="K58" s="7">
        <f t="shared" si="14"/>
        <v>0</v>
      </c>
      <c r="L58" s="7">
        <f>IF(A58="",0,L57*(1+Übersicht!$G$16))</f>
        <v>0</v>
      </c>
      <c r="M58" s="8">
        <f>IF(A58="",0,Übersicht!$G$14)</f>
        <v>0</v>
      </c>
      <c r="N58" s="7">
        <f t="shared" si="5"/>
        <v>0</v>
      </c>
      <c r="O58" s="8">
        <f>IF(A58="",0,Übersicht!$G$15)</f>
        <v>0</v>
      </c>
      <c r="P58" s="7">
        <f t="shared" si="15"/>
        <v>0</v>
      </c>
      <c r="Q58" s="7">
        <f t="shared" si="19"/>
        <v>0</v>
      </c>
      <c r="R58" s="7">
        <f t="shared" si="6"/>
        <v>0</v>
      </c>
      <c r="S58" s="7">
        <f>IF(Übersicht!$G$19="JA",IF(A58&lt;=Übersicht!$G$17,Übersicht!$G$18/Übersicht!$G$17,0),0)</f>
        <v>0</v>
      </c>
      <c r="T58" s="7">
        <f t="shared" si="2"/>
        <v>0</v>
      </c>
      <c r="U58" s="9">
        <f>IF(A58="",0,Übersicht!$G$20)</f>
        <v>0</v>
      </c>
      <c r="V58" s="7">
        <f t="shared" si="16"/>
        <v>0</v>
      </c>
      <c r="W58" s="8">
        <f>IF(A58="",0,Übersicht!$G$21)</f>
        <v>0</v>
      </c>
      <c r="X58" s="7">
        <f t="shared" si="17"/>
        <v>0</v>
      </c>
      <c r="Y58" s="7">
        <f t="shared" si="20"/>
        <v>0</v>
      </c>
      <c r="Z58" s="10">
        <f>IF(A58="",0,Übersicht!$G$29)</f>
        <v>0</v>
      </c>
      <c r="AA58" s="7">
        <f t="shared" si="7"/>
        <v>0</v>
      </c>
      <c r="AB58" s="7">
        <f>IF(A58="",0,IF(Übersicht!$G$19="JA",B58+G58,IF(A58&lt;=Übersicht!$G$17,B58+G58+Übersicht!$G$18/Übersicht!$G$17,B58+G58)))</f>
        <v>0</v>
      </c>
      <c r="AC58" s="12">
        <f t="shared" ca="1" si="21"/>
        <v>54424</v>
      </c>
      <c r="AD58" s="7">
        <f t="shared" si="9"/>
        <v>0</v>
      </c>
      <c r="AE58" s="7">
        <f t="shared" si="10"/>
        <v>0</v>
      </c>
      <c r="AF58" s="7">
        <f t="shared" si="11"/>
        <v>0</v>
      </c>
      <c r="AG58" s="7">
        <f t="shared" si="12"/>
        <v>0</v>
      </c>
    </row>
    <row r="59" spans="1:33" x14ac:dyDescent="0.25">
      <c r="A59" t="str">
        <f>IF(Übersicht!$G$4&gt;A58,A58+1,"")</f>
        <v/>
      </c>
      <c r="B59" s="7">
        <f>IF(A59="",0,B58*(1+Übersicht!$G$8))</f>
        <v>0</v>
      </c>
      <c r="C59" s="8">
        <f>IF(A59="",0,Übersicht!$G$6)</f>
        <v>0</v>
      </c>
      <c r="D59" s="7">
        <f t="shared" si="18"/>
        <v>0</v>
      </c>
      <c r="E59" s="8">
        <f>IF(A59="",0,Übersicht!$G$7)</f>
        <v>0</v>
      </c>
      <c r="F59" s="7">
        <f t="shared" si="13"/>
        <v>0</v>
      </c>
      <c r="G59" s="7">
        <f>IF(A59="",0,G58*(1+Übersicht!$G$12))</f>
        <v>0</v>
      </c>
      <c r="H59" s="8">
        <f>IF(A59="",0,Übersicht!$G$10)</f>
        <v>0</v>
      </c>
      <c r="I59" s="7">
        <f t="shared" si="4"/>
        <v>0</v>
      </c>
      <c r="J59" s="8">
        <f>IF(A59="",0,Übersicht!$G$11)</f>
        <v>0</v>
      </c>
      <c r="K59" s="7">
        <f t="shared" si="14"/>
        <v>0</v>
      </c>
      <c r="L59" s="7">
        <f>IF(A59="",0,L58*(1+Übersicht!$G$16))</f>
        <v>0</v>
      </c>
      <c r="M59" s="8">
        <f>IF(A59="",0,Übersicht!$G$14)</f>
        <v>0</v>
      </c>
      <c r="N59" s="7">
        <f t="shared" si="5"/>
        <v>0</v>
      </c>
      <c r="O59" s="8">
        <f>IF(A59="",0,Übersicht!$G$15)</f>
        <v>0</v>
      </c>
      <c r="P59" s="7">
        <f t="shared" si="15"/>
        <v>0</v>
      </c>
      <c r="Q59" s="7">
        <f t="shared" si="19"/>
        <v>0</v>
      </c>
      <c r="R59" s="7">
        <f t="shared" si="6"/>
        <v>0</v>
      </c>
      <c r="S59" s="7">
        <f>IF(Übersicht!$G$19="JA",IF(A59&lt;=Übersicht!$G$17,Übersicht!$G$18/Übersicht!$G$17,0),0)</f>
        <v>0</v>
      </c>
      <c r="T59" s="7">
        <f t="shared" si="2"/>
        <v>0</v>
      </c>
      <c r="U59" s="9">
        <f>IF(A59="",0,Übersicht!$G$20)</f>
        <v>0</v>
      </c>
      <c r="V59" s="7">
        <f t="shared" si="16"/>
        <v>0</v>
      </c>
      <c r="W59" s="8">
        <f>IF(A59="",0,Übersicht!$G$21)</f>
        <v>0</v>
      </c>
      <c r="X59" s="7">
        <f t="shared" si="17"/>
        <v>0</v>
      </c>
      <c r="Y59" s="7">
        <f t="shared" si="20"/>
        <v>0</v>
      </c>
      <c r="Z59" s="10">
        <f>IF(A59="",0,Übersicht!$G$29)</f>
        <v>0</v>
      </c>
      <c r="AA59" s="7">
        <f t="shared" si="7"/>
        <v>0</v>
      </c>
      <c r="AB59" s="7">
        <f>IF(A59="",0,IF(Übersicht!$G$19="JA",B59+G59,IF(A59&lt;=Übersicht!$G$17,B59+G59+Übersicht!$G$18/Übersicht!$G$17,B59+G59)))</f>
        <v>0</v>
      </c>
      <c r="AC59" s="12">
        <f t="shared" ca="1" si="21"/>
        <v>54424</v>
      </c>
      <c r="AD59" s="7">
        <f t="shared" si="9"/>
        <v>0</v>
      </c>
      <c r="AE59" s="7">
        <f t="shared" si="10"/>
        <v>0</v>
      </c>
      <c r="AF59" s="7">
        <f t="shared" si="11"/>
        <v>0</v>
      </c>
      <c r="AG59" s="7">
        <f t="shared" si="12"/>
        <v>0</v>
      </c>
    </row>
    <row r="60" spans="1:33" x14ac:dyDescent="0.25">
      <c r="A60" t="str">
        <f>IF(Übersicht!$G$4&gt;A59,A59+1,"")</f>
        <v/>
      </c>
      <c r="B60" s="7">
        <f>IF(A60="",0,B59*(1+Übersicht!$G$8))</f>
        <v>0</v>
      </c>
      <c r="C60" s="8">
        <f>IF(A60="",0,Übersicht!$G$6)</f>
        <v>0</v>
      </c>
      <c r="D60" s="7">
        <f t="shared" si="18"/>
        <v>0</v>
      </c>
      <c r="E60" s="8">
        <f>IF(A60="",0,Übersicht!$G$7)</f>
        <v>0</v>
      </c>
      <c r="F60" s="7">
        <f t="shared" si="13"/>
        <v>0</v>
      </c>
      <c r="G60" s="7">
        <f>IF(A60="",0,G59*(1+Übersicht!$G$12))</f>
        <v>0</v>
      </c>
      <c r="H60" s="8">
        <f>IF(A60="",0,Übersicht!$G$10)</f>
        <v>0</v>
      </c>
      <c r="I60" s="7">
        <f t="shared" si="4"/>
        <v>0</v>
      </c>
      <c r="J60" s="8">
        <f>IF(A60="",0,Übersicht!$G$11)</f>
        <v>0</v>
      </c>
      <c r="K60" s="7">
        <f t="shared" si="14"/>
        <v>0</v>
      </c>
      <c r="L60" s="7">
        <f>IF(A60="",0,L59*(1+Übersicht!$G$16))</f>
        <v>0</v>
      </c>
      <c r="M60" s="8">
        <f>IF(A60="",0,Übersicht!$G$14)</f>
        <v>0</v>
      </c>
      <c r="N60" s="7">
        <f t="shared" si="5"/>
        <v>0</v>
      </c>
      <c r="O60" s="8">
        <f>IF(A60="",0,Übersicht!$G$15)</f>
        <v>0</v>
      </c>
      <c r="P60" s="7">
        <f t="shared" si="15"/>
        <v>0</v>
      </c>
      <c r="Q60" s="7">
        <f t="shared" si="19"/>
        <v>0</v>
      </c>
      <c r="R60" s="7">
        <f t="shared" si="6"/>
        <v>0</v>
      </c>
      <c r="S60" s="7">
        <f>IF(Übersicht!$G$19="JA",IF(A60&lt;=Übersicht!$G$17,Übersicht!$G$18/Übersicht!$G$17,0),0)</f>
        <v>0</v>
      </c>
      <c r="T60" s="7">
        <f t="shared" si="2"/>
        <v>0</v>
      </c>
      <c r="U60" s="9">
        <f>IF(A60="",0,Übersicht!$G$20)</f>
        <v>0</v>
      </c>
      <c r="V60" s="7">
        <f t="shared" si="16"/>
        <v>0</v>
      </c>
      <c r="W60" s="8">
        <f>IF(A60="",0,Übersicht!$G$21)</f>
        <v>0</v>
      </c>
      <c r="X60" s="7">
        <f t="shared" si="17"/>
        <v>0</v>
      </c>
      <c r="Y60" s="7">
        <f t="shared" si="20"/>
        <v>0</v>
      </c>
      <c r="Z60" s="10">
        <f>IF(A60="",0,Übersicht!$G$29)</f>
        <v>0</v>
      </c>
      <c r="AA60" s="7">
        <f t="shared" si="7"/>
        <v>0</v>
      </c>
      <c r="AB60" s="7">
        <f>IF(A60="",0,IF(Übersicht!$G$19="JA",B60+G60,IF(A60&lt;=Übersicht!$G$17,B60+G60+Übersicht!$G$18/Übersicht!$G$17,B60+G60)))</f>
        <v>0</v>
      </c>
      <c r="AC60" s="12">
        <f t="shared" ca="1" si="21"/>
        <v>54424</v>
      </c>
      <c r="AD60" s="7">
        <f t="shared" si="9"/>
        <v>0</v>
      </c>
      <c r="AE60" s="7">
        <f t="shared" si="10"/>
        <v>0</v>
      </c>
      <c r="AF60" s="7">
        <f t="shared" si="11"/>
        <v>0</v>
      </c>
      <c r="AG60" s="7">
        <f t="shared" si="12"/>
        <v>0</v>
      </c>
    </row>
    <row r="61" spans="1:33" x14ac:dyDescent="0.25">
      <c r="A61" t="str">
        <f>IF(Übersicht!$G$4&gt;A60,A60+1,"")</f>
        <v/>
      </c>
      <c r="B61" s="7">
        <f>IF(A61="",0,B60*(1+Übersicht!$G$8))</f>
        <v>0</v>
      </c>
      <c r="C61" s="8">
        <f>IF(A61="",0,Übersicht!$G$6)</f>
        <v>0</v>
      </c>
      <c r="D61" s="7">
        <f t="shared" si="18"/>
        <v>0</v>
      </c>
      <c r="E61" s="8">
        <f>IF(A61="",0,Übersicht!$G$7)</f>
        <v>0</v>
      </c>
      <c r="F61" s="7">
        <f t="shared" si="13"/>
        <v>0</v>
      </c>
      <c r="G61" s="7">
        <f>IF(A61="",0,G60*(1+Übersicht!$G$12))</f>
        <v>0</v>
      </c>
      <c r="H61" s="8">
        <f>IF(A61="",0,Übersicht!$G$10)</f>
        <v>0</v>
      </c>
      <c r="I61" s="7">
        <f t="shared" si="4"/>
        <v>0</v>
      </c>
      <c r="J61" s="8">
        <f>IF(A61="",0,Übersicht!$G$11)</f>
        <v>0</v>
      </c>
      <c r="K61" s="7">
        <f t="shared" si="14"/>
        <v>0</v>
      </c>
      <c r="L61" s="7">
        <f>IF(A61="",0,L60*(1+Übersicht!$G$16))</f>
        <v>0</v>
      </c>
      <c r="M61" s="8">
        <f>IF(A61="",0,Übersicht!$G$14)</f>
        <v>0</v>
      </c>
      <c r="N61" s="7">
        <f t="shared" si="5"/>
        <v>0</v>
      </c>
      <c r="O61" s="8">
        <f>IF(A61="",0,Übersicht!$G$15)</f>
        <v>0</v>
      </c>
      <c r="P61" s="7">
        <f t="shared" si="15"/>
        <v>0</v>
      </c>
      <c r="Q61" s="7">
        <f t="shared" si="19"/>
        <v>0</v>
      </c>
      <c r="R61" s="7">
        <f t="shared" si="6"/>
        <v>0</v>
      </c>
      <c r="S61" s="7">
        <f>IF(Übersicht!$G$19="JA",IF(A61&lt;=Übersicht!$G$17,Übersicht!$G$18/Übersicht!$G$17,0),0)</f>
        <v>0</v>
      </c>
      <c r="T61" s="7">
        <f t="shared" si="2"/>
        <v>0</v>
      </c>
      <c r="U61" s="9">
        <f>IF(A61="",0,Übersicht!$G$20)</f>
        <v>0</v>
      </c>
      <c r="V61" s="7">
        <f t="shared" si="16"/>
        <v>0</v>
      </c>
      <c r="W61" s="8">
        <f>IF(A61="",0,Übersicht!$G$21)</f>
        <v>0</v>
      </c>
      <c r="X61" s="7">
        <f t="shared" si="17"/>
        <v>0</v>
      </c>
      <c r="Y61" s="7">
        <f t="shared" si="20"/>
        <v>0</v>
      </c>
      <c r="Z61" s="10">
        <f>IF(A61="",0,Übersicht!$G$29)</f>
        <v>0</v>
      </c>
      <c r="AA61" s="7">
        <f t="shared" si="7"/>
        <v>0</v>
      </c>
      <c r="AB61" s="7">
        <f>IF(A61="",0,IF(Übersicht!$G$19="JA",B61+G61,IF(A61&lt;=Übersicht!$G$17,B61+G61+Übersicht!$G$18/Übersicht!$G$17,B61+G61)))</f>
        <v>0</v>
      </c>
      <c r="AC61" s="12">
        <f t="shared" ca="1" si="21"/>
        <v>54424</v>
      </c>
      <c r="AD61" s="7">
        <f t="shared" si="9"/>
        <v>0</v>
      </c>
      <c r="AE61" s="7">
        <f t="shared" si="10"/>
        <v>0</v>
      </c>
      <c r="AF61" s="7">
        <f t="shared" si="11"/>
        <v>0</v>
      </c>
      <c r="AG61" s="7">
        <f t="shared" si="12"/>
        <v>0</v>
      </c>
    </row>
    <row r="62" spans="1:33" x14ac:dyDescent="0.25">
      <c r="A62" t="str">
        <f>IF(Übersicht!$G$4&gt;A61,A61+1,"")</f>
        <v/>
      </c>
      <c r="B62" s="7">
        <f>IF(A62="",0,B61*(1+Übersicht!$G$8))</f>
        <v>0</v>
      </c>
      <c r="C62" s="8">
        <f>IF(A62="",0,Übersicht!$G$6)</f>
        <v>0</v>
      </c>
      <c r="D62" s="7">
        <f t="shared" si="18"/>
        <v>0</v>
      </c>
      <c r="E62" s="8">
        <f>IF(A62="",0,Übersicht!$G$7)</f>
        <v>0</v>
      </c>
      <c r="F62" s="7">
        <f t="shared" si="13"/>
        <v>0</v>
      </c>
      <c r="G62" s="7">
        <f>IF(A62="",0,G61*(1+Übersicht!$G$12))</f>
        <v>0</v>
      </c>
      <c r="H62" s="8">
        <f>IF(A62="",0,Übersicht!$G$10)</f>
        <v>0</v>
      </c>
      <c r="I62" s="7">
        <f t="shared" si="4"/>
        <v>0</v>
      </c>
      <c r="J62" s="8">
        <f>IF(A62="",0,Übersicht!$G$11)</f>
        <v>0</v>
      </c>
      <c r="K62" s="7">
        <f t="shared" si="14"/>
        <v>0</v>
      </c>
      <c r="L62" s="7">
        <f>IF(A62="",0,L61*(1+Übersicht!$G$16))</f>
        <v>0</v>
      </c>
      <c r="M62" s="8">
        <f>IF(A62="",0,Übersicht!$G$14)</f>
        <v>0</v>
      </c>
      <c r="N62" s="7">
        <f t="shared" si="5"/>
        <v>0</v>
      </c>
      <c r="O62" s="8">
        <f>IF(A62="",0,Übersicht!$G$15)</f>
        <v>0</v>
      </c>
      <c r="P62" s="7">
        <f t="shared" si="15"/>
        <v>0</v>
      </c>
      <c r="Q62" s="7">
        <f t="shared" si="19"/>
        <v>0</v>
      </c>
      <c r="R62" s="7">
        <f t="shared" si="6"/>
        <v>0</v>
      </c>
      <c r="S62" s="7">
        <f>IF(Übersicht!$G$19="JA",IF(A62&lt;=Übersicht!$G$17,Übersicht!$G$18/Übersicht!$G$17,0),0)</f>
        <v>0</v>
      </c>
      <c r="T62" s="7">
        <f t="shared" si="2"/>
        <v>0</v>
      </c>
      <c r="U62" s="9">
        <f>IF(A62="",0,Übersicht!$G$20)</f>
        <v>0</v>
      </c>
      <c r="V62" s="7">
        <f t="shared" si="16"/>
        <v>0</v>
      </c>
      <c r="W62" s="8">
        <f>IF(A62="",0,Übersicht!$G$21)</f>
        <v>0</v>
      </c>
      <c r="X62" s="7">
        <f t="shared" si="17"/>
        <v>0</v>
      </c>
      <c r="Y62" s="7">
        <f t="shared" si="20"/>
        <v>0</v>
      </c>
      <c r="Z62" s="10">
        <f>IF(A62="",0,Übersicht!$G$29)</f>
        <v>0</v>
      </c>
      <c r="AA62" s="7">
        <f t="shared" si="7"/>
        <v>0</v>
      </c>
      <c r="AB62" s="7">
        <f>IF(A62="",0,IF(Übersicht!$G$19="JA",B62+G62,IF(A62&lt;=Übersicht!$G$17,B62+G62+Übersicht!$G$18/Übersicht!$G$17,B62+G62)))</f>
        <v>0</v>
      </c>
      <c r="AC62" s="12">
        <f t="shared" ca="1" si="21"/>
        <v>54424</v>
      </c>
      <c r="AD62" s="7">
        <f t="shared" si="9"/>
        <v>0</v>
      </c>
      <c r="AE62" s="7">
        <f t="shared" si="10"/>
        <v>0</v>
      </c>
      <c r="AF62" s="7">
        <f t="shared" si="11"/>
        <v>0</v>
      </c>
      <c r="AG62" s="7">
        <f t="shared" si="12"/>
        <v>0</v>
      </c>
    </row>
    <row r="63" spans="1:33" x14ac:dyDescent="0.25">
      <c r="A63" t="str">
        <f>IF(Übersicht!$G$4&gt;A62,A62+1,"")</f>
        <v/>
      </c>
      <c r="B63" s="7">
        <f>IF(A63="",0,B62*(1+Übersicht!$G$8))</f>
        <v>0</v>
      </c>
      <c r="C63" s="8">
        <f>IF(A63="",0,Übersicht!$G$6)</f>
        <v>0</v>
      </c>
      <c r="D63" s="7">
        <f t="shared" si="18"/>
        <v>0</v>
      </c>
      <c r="E63" s="8">
        <f>IF(A63="",0,Übersicht!$G$7)</f>
        <v>0</v>
      </c>
      <c r="F63" s="7">
        <f t="shared" si="13"/>
        <v>0</v>
      </c>
      <c r="G63" s="7">
        <f>IF(A63="",0,G62*(1+Übersicht!$G$12))</f>
        <v>0</v>
      </c>
      <c r="H63" s="8">
        <f>IF(A63="",0,Übersicht!$G$10)</f>
        <v>0</v>
      </c>
      <c r="I63" s="7">
        <f t="shared" si="4"/>
        <v>0</v>
      </c>
      <c r="J63" s="8">
        <f>IF(A63="",0,Übersicht!$G$11)</f>
        <v>0</v>
      </c>
      <c r="K63" s="7">
        <f t="shared" si="14"/>
        <v>0</v>
      </c>
      <c r="L63" s="7">
        <f>IF(A63="",0,L62*(1+Übersicht!$G$16))</f>
        <v>0</v>
      </c>
      <c r="M63" s="8">
        <f>IF(A63="",0,Übersicht!$G$14)</f>
        <v>0</v>
      </c>
      <c r="N63" s="7">
        <f t="shared" si="5"/>
        <v>0</v>
      </c>
      <c r="O63" s="8">
        <f>IF(A63="",0,Übersicht!$G$15)</f>
        <v>0</v>
      </c>
      <c r="P63" s="7">
        <f t="shared" si="15"/>
        <v>0</v>
      </c>
      <c r="Q63" s="7">
        <f t="shared" si="19"/>
        <v>0</v>
      </c>
      <c r="R63" s="7">
        <f t="shared" si="6"/>
        <v>0</v>
      </c>
      <c r="S63" s="7">
        <f>IF(Übersicht!$G$19="JA",IF(A63&lt;=Übersicht!$G$17,Übersicht!$G$18/Übersicht!$G$17,0),0)</f>
        <v>0</v>
      </c>
      <c r="T63" s="7">
        <f t="shared" si="2"/>
        <v>0</v>
      </c>
      <c r="U63" s="9">
        <f>IF(A63="",0,Übersicht!$G$20)</f>
        <v>0</v>
      </c>
      <c r="V63" s="7">
        <f t="shared" si="16"/>
        <v>0</v>
      </c>
      <c r="W63" s="8">
        <f>IF(A63="",0,Übersicht!$G$21)</f>
        <v>0</v>
      </c>
      <c r="X63" s="7">
        <f t="shared" si="17"/>
        <v>0</v>
      </c>
      <c r="Y63" s="7">
        <f t="shared" si="20"/>
        <v>0</v>
      </c>
      <c r="Z63" s="10">
        <f>IF(A63="",0,Übersicht!$G$29)</f>
        <v>0</v>
      </c>
      <c r="AA63" s="7">
        <f t="shared" si="7"/>
        <v>0</v>
      </c>
      <c r="AB63" s="7">
        <f>IF(A63="",0,IF(Übersicht!$G$19="JA",B63+G63,IF(A63&lt;=Übersicht!$G$17,B63+G63+Übersicht!$G$18/Übersicht!$G$17,B63+G63)))</f>
        <v>0</v>
      </c>
      <c r="AC63" s="12">
        <f t="shared" ca="1" si="21"/>
        <v>54424</v>
      </c>
      <c r="AD63" s="7">
        <f t="shared" si="9"/>
        <v>0</v>
      </c>
      <c r="AE63" s="7">
        <f t="shared" si="10"/>
        <v>0</v>
      </c>
      <c r="AF63" s="7">
        <f t="shared" si="11"/>
        <v>0</v>
      </c>
      <c r="AG63" s="7">
        <f t="shared" si="12"/>
        <v>0</v>
      </c>
    </row>
    <row r="64" spans="1:33" x14ac:dyDescent="0.25">
      <c r="A64" t="str">
        <f>IF(Übersicht!$G$4&gt;A63,A63+1,"")</f>
        <v/>
      </c>
      <c r="B64" s="7">
        <f>IF(A64="",0,B63*(1+Übersicht!$G$8))</f>
        <v>0</v>
      </c>
      <c r="C64" s="8">
        <f>IF(A64="",0,Übersicht!$G$6)</f>
        <v>0</v>
      </c>
      <c r="D64" s="7">
        <f t="shared" si="18"/>
        <v>0</v>
      </c>
      <c r="E64" s="8">
        <f>IF(A64="",0,Übersicht!$G$7)</f>
        <v>0</v>
      </c>
      <c r="F64" s="7">
        <f t="shared" si="13"/>
        <v>0</v>
      </c>
      <c r="G64" s="7">
        <f>IF(A64="",0,G63*(1+Übersicht!$G$12))</f>
        <v>0</v>
      </c>
      <c r="H64" s="8">
        <f>IF(A64="",0,Übersicht!$G$10)</f>
        <v>0</v>
      </c>
      <c r="I64" s="7">
        <f t="shared" si="4"/>
        <v>0</v>
      </c>
      <c r="J64" s="8">
        <f>IF(A64="",0,Übersicht!$G$11)</f>
        <v>0</v>
      </c>
      <c r="K64" s="7">
        <f t="shared" si="14"/>
        <v>0</v>
      </c>
      <c r="L64" s="7">
        <f>IF(A64="",0,L63*(1+Übersicht!$G$16))</f>
        <v>0</v>
      </c>
      <c r="M64" s="8">
        <f>IF(A64="",0,Übersicht!$G$14)</f>
        <v>0</v>
      </c>
      <c r="N64" s="7">
        <f t="shared" si="5"/>
        <v>0</v>
      </c>
      <c r="O64" s="8">
        <f>IF(A64="",0,Übersicht!$G$15)</f>
        <v>0</v>
      </c>
      <c r="P64" s="7">
        <f t="shared" si="15"/>
        <v>0</v>
      </c>
      <c r="Q64" s="7">
        <f t="shared" si="19"/>
        <v>0</v>
      </c>
      <c r="R64" s="7">
        <f t="shared" si="6"/>
        <v>0</v>
      </c>
      <c r="S64" s="7">
        <f>IF(Übersicht!$G$19="JA",IF(A64&lt;=Übersicht!$G$17,Übersicht!$G$18/Übersicht!$G$17,0),0)</f>
        <v>0</v>
      </c>
      <c r="T64" s="7">
        <f t="shared" si="2"/>
        <v>0</v>
      </c>
      <c r="U64" s="9">
        <f>IF(A64="",0,Übersicht!$G$20)</f>
        <v>0</v>
      </c>
      <c r="V64" s="7">
        <f t="shared" si="16"/>
        <v>0</v>
      </c>
      <c r="W64" s="8">
        <f>IF(A64="",0,Übersicht!$G$21)</f>
        <v>0</v>
      </c>
      <c r="X64" s="7">
        <f t="shared" si="17"/>
        <v>0</v>
      </c>
      <c r="Y64" s="7">
        <f t="shared" si="20"/>
        <v>0</v>
      </c>
      <c r="Z64" s="10">
        <f>IF(A64="",0,Übersicht!$G$29)</f>
        <v>0</v>
      </c>
      <c r="AA64" s="7">
        <f t="shared" si="7"/>
        <v>0</v>
      </c>
      <c r="AB64" s="7">
        <f>IF(A64="",0,IF(Übersicht!$G$19="JA",B64+G64,IF(A64&lt;=Übersicht!$G$17,B64+G64+Übersicht!$G$18/Übersicht!$G$17,B64+G64)))</f>
        <v>0</v>
      </c>
      <c r="AC64" s="12">
        <f t="shared" ca="1" si="21"/>
        <v>54424</v>
      </c>
      <c r="AD64" s="7">
        <f t="shared" si="9"/>
        <v>0</v>
      </c>
      <c r="AE64" s="7">
        <f t="shared" si="10"/>
        <v>0</v>
      </c>
      <c r="AF64" s="7">
        <f t="shared" si="11"/>
        <v>0</v>
      </c>
      <c r="AG64" s="7">
        <f t="shared" si="12"/>
        <v>0</v>
      </c>
    </row>
    <row r="65" spans="1:33" x14ac:dyDescent="0.25">
      <c r="A65" t="str">
        <f>IF(Übersicht!$G$4&gt;A64,A64+1,"")</f>
        <v/>
      </c>
      <c r="B65" s="7">
        <f>IF(A65="",0,B64*(1+Übersicht!$G$8))</f>
        <v>0</v>
      </c>
      <c r="C65" s="8">
        <f>IF(A65="",0,Übersicht!$G$6)</f>
        <v>0</v>
      </c>
      <c r="D65" s="7">
        <f t="shared" si="18"/>
        <v>0</v>
      </c>
      <c r="E65" s="8">
        <f>IF(A65="",0,Übersicht!$G$7)</f>
        <v>0</v>
      </c>
      <c r="F65" s="7">
        <f t="shared" si="13"/>
        <v>0</v>
      </c>
      <c r="G65" s="7">
        <f>IF(A65="",0,G64*(1+Übersicht!$G$12))</f>
        <v>0</v>
      </c>
      <c r="H65" s="8">
        <f>IF(A65="",0,Übersicht!$G$10)</f>
        <v>0</v>
      </c>
      <c r="I65" s="7">
        <f t="shared" si="4"/>
        <v>0</v>
      </c>
      <c r="J65" s="8">
        <f>IF(A65="",0,Übersicht!$G$11)</f>
        <v>0</v>
      </c>
      <c r="K65" s="7">
        <f t="shared" si="14"/>
        <v>0</v>
      </c>
      <c r="L65" s="7">
        <f>IF(A65="",0,L64*(1+Übersicht!$G$16))</f>
        <v>0</v>
      </c>
      <c r="M65" s="8">
        <f>IF(A65="",0,Übersicht!$G$14)</f>
        <v>0</v>
      </c>
      <c r="N65" s="7">
        <f t="shared" si="5"/>
        <v>0</v>
      </c>
      <c r="O65" s="8">
        <f>IF(A65="",0,Übersicht!$G$15)</f>
        <v>0</v>
      </c>
      <c r="P65" s="7">
        <f t="shared" si="15"/>
        <v>0</v>
      </c>
      <c r="Q65" s="7">
        <f t="shared" si="19"/>
        <v>0</v>
      </c>
      <c r="R65" s="7">
        <f t="shared" si="6"/>
        <v>0</v>
      </c>
      <c r="S65" s="7">
        <f>IF(Übersicht!$G$19="JA",IF(A65&lt;=Übersicht!$G$17,Übersicht!$G$18/Übersicht!$G$17,0),0)</f>
        <v>0</v>
      </c>
      <c r="T65" s="7">
        <f t="shared" si="2"/>
        <v>0</v>
      </c>
      <c r="U65" s="9">
        <f>IF(A65="",0,Übersicht!$G$20)</f>
        <v>0</v>
      </c>
      <c r="V65" s="7">
        <f t="shared" si="16"/>
        <v>0</v>
      </c>
      <c r="W65" s="8">
        <f>IF(A65="",0,Übersicht!$G$21)</f>
        <v>0</v>
      </c>
      <c r="X65" s="7">
        <f t="shared" si="17"/>
        <v>0</v>
      </c>
      <c r="Y65" s="7">
        <f t="shared" si="20"/>
        <v>0</v>
      </c>
      <c r="Z65" s="10">
        <f>IF(A65="",0,Übersicht!$G$29)</f>
        <v>0</v>
      </c>
      <c r="AA65" s="7">
        <f t="shared" si="7"/>
        <v>0</v>
      </c>
      <c r="AB65" s="7">
        <f>IF(A65="",0,IF(Übersicht!$G$19="JA",B65+G65,IF(A65&lt;=Übersicht!$G$17,B65+G65+Übersicht!$G$18/Übersicht!$G$17,B65+G65)))</f>
        <v>0</v>
      </c>
      <c r="AC65" s="12">
        <f t="shared" ca="1" si="21"/>
        <v>54424</v>
      </c>
      <c r="AD65" s="7">
        <f t="shared" si="9"/>
        <v>0</v>
      </c>
      <c r="AE65" s="7">
        <f t="shared" si="10"/>
        <v>0</v>
      </c>
      <c r="AF65" s="7">
        <f t="shared" si="11"/>
        <v>0</v>
      </c>
      <c r="AG65" s="7">
        <f t="shared" si="12"/>
        <v>0</v>
      </c>
    </row>
    <row r="66" spans="1:33" x14ac:dyDescent="0.25">
      <c r="A66" t="str">
        <f>IF(Übersicht!$G$4&gt;A65,A65+1,"")</f>
        <v/>
      </c>
      <c r="B66" s="7">
        <f>IF(A66="",0,B65*(1+Übersicht!$G$8))</f>
        <v>0</v>
      </c>
      <c r="C66" s="8">
        <f>IF(A66="",0,Übersicht!$G$6)</f>
        <v>0</v>
      </c>
      <c r="D66" s="7">
        <f t="shared" si="18"/>
        <v>0</v>
      </c>
      <c r="E66" s="8">
        <f>IF(A66="",0,Übersicht!$G$7)</f>
        <v>0</v>
      </c>
      <c r="F66" s="7">
        <f t="shared" si="13"/>
        <v>0</v>
      </c>
      <c r="G66" s="7">
        <f>IF(A66="",0,G65*(1+Übersicht!$G$12))</f>
        <v>0</v>
      </c>
      <c r="H66" s="8">
        <f>IF(A66="",0,Übersicht!$G$10)</f>
        <v>0</v>
      </c>
      <c r="I66" s="7">
        <f t="shared" si="4"/>
        <v>0</v>
      </c>
      <c r="J66" s="8">
        <f>IF(A66="",0,Übersicht!$G$11)</f>
        <v>0</v>
      </c>
      <c r="K66" s="7">
        <f t="shared" si="14"/>
        <v>0</v>
      </c>
      <c r="L66" s="7">
        <f>IF(A66="",0,L65*(1+Übersicht!$G$16))</f>
        <v>0</v>
      </c>
      <c r="M66" s="8">
        <f>IF(A66="",0,Übersicht!$G$14)</f>
        <v>0</v>
      </c>
      <c r="N66" s="7">
        <f t="shared" si="5"/>
        <v>0</v>
      </c>
      <c r="O66" s="8">
        <f>IF(A66="",0,Übersicht!$G$15)</f>
        <v>0</v>
      </c>
      <c r="P66" s="7">
        <f t="shared" si="15"/>
        <v>0</v>
      </c>
      <c r="Q66" s="7">
        <f t="shared" si="19"/>
        <v>0</v>
      </c>
      <c r="R66" s="7">
        <f t="shared" si="6"/>
        <v>0</v>
      </c>
      <c r="S66" s="7">
        <f>IF(Übersicht!$G$19="JA",IF(A66&lt;=Übersicht!$G$17,Übersicht!$G$18/Übersicht!$G$17,0),0)</f>
        <v>0</v>
      </c>
      <c r="T66" s="7">
        <f t="shared" si="2"/>
        <v>0</v>
      </c>
      <c r="U66" s="9">
        <f>IF(A66="",0,Übersicht!$G$20)</f>
        <v>0</v>
      </c>
      <c r="V66" s="7">
        <f t="shared" si="16"/>
        <v>0</v>
      </c>
      <c r="W66" s="8">
        <f>IF(A66="",0,Übersicht!$G$21)</f>
        <v>0</v>
      </c>
      <c r="X66" s="7">
        <f t="shared" si="17"/>
        <v>0</v>
      </c>
      <c r="Y66" s="7">
        <f t="shared" si="20"/>
        <v>0</v>
      </c>
      <c r="Z66" s="10">
        <f>IF(A66="",0,Übersicht!$G$29)</f>
        <v>0</v>
      </c>
      <c r="AA66" s="7">
        <f t="shared" si="7"/>
        <v>0</v>
      </c>
      <c r="AB66" s="7">
        <f>IF(A66="",0,IF(Übersicht!$G$19="JA",B66+G66,IF(A66&lt;=Übersicht!$G$17,B66+G66+Übersicht!$G$18/Übersicht!$G$17,B66+G66)))</f>
        <v>0</v>
      </c>
      <c r="AC66" s="12">
        <f t="shared" ca="1" si="21"/>
        <v>54424</v>
      </c>
      <c r="AD66" s="7">
        <f t="shared" si="9"/>
        <v>0</v>
      </c>
      <c r="AE66" s="7">
        <f t="shared" si="10"/>
        <v>0</v>
      </c>
      <c r="AF66" s="7">
        <f t="shared" si="11"/>
        <v>0</v>
      </c>
      <c r="AG66" s="7">
        <f t="shared" si="12"/>
        <v>0</v>
      </c>
    </row>
    <row r="67" spans="1:33" x14ac:dyDescent="0.25">
      <c r="A67" t="str">
        <f>IF(Übersicht!$G$4&gt;A66,A66+1,"")</f>
        <v/>
      </c>
      <c r="B67" s="7">
        <f>IF(A67="",0,B66*(1+Übersicht!$G$8))</f>
        <v>0</v>
      </c>
      <c r="C67" s="8">
        <f>IF(A67="",0,Übersicht!$G$6)</f>
        <v>0</v>
      </c>
      <c r="D67" s="7">
        <f t="shared" si="18"/>
        <v>0</v>
      </c>
      <c r="E67" s="8">
        <f>IF(A67="",0,Übersicht!$G$7)</f>
        <v>0</v>
      </c>
      <c r="F67" s="7">
        <f t="shared" si="13"/>
        <v>0</v>
      </c>
      <c r="G67" s="7">
        <f>IF(A67="",0,G66*(1+Übersicht!$G$12))</f>
        <v>0</v>
      </c>
      <c r="H67" s="8">
        <f>IF(A67="",0,Übersicht!$G$10)</f>
        <v>0</v>
      </c>
      <c r="I67" s="7">
        <f t="shared" si="4"/>
        <v>0</v>
      </c>
      <c r="J67" s="8">
        <f>IF(A67="",0,Übersicht!$G$11)</f>
        <v>0</v>
      </c>
      <c r="K67" s="7">
        <f t="shared" si="14"/>
        <v>0</v>
      </c>
      <c r="L67" s="7">
        <f>IF(A67="",0,L66*(1+Übersicht!$G$16))</f>
        <v>0</v>
      </c>
      <c r="M67" s="8">
        <f>IF(A67="",0,Übersicht!$G$14)</f>
        <v>0</v>
      </c>
      <c r="N67" s="7">
        <f t="shared" si="5"/>
        <v>0</v>
      </c>
      <c r="O67" s="8">
        <f>IF(A67="",0,Übersicht!$G$15)</f>
        <v>0</v>
      </c>
      <c r="P67" s="7">
        <f t="shared" si="15"/>
        <v>0</v>
      </c>
      <c r="Q67" s="7">
        <f t="shared" si="19"/>
        <v>0</v>
      </c>
      <c r="R67" s="7">
        <f t="shared" si="6"/>
        <v>0</v>
      </c>
      <c r="S67" s="7">
        <f>IF(Übersicht!$G$19="JA",IF(A67&lt;=Übersicht!$G$17,Übersicht!$G$18/Übersicht!$G$17,0),0)</f>
        <v>0</v>
      </c>
      <c r="T67" s="7">
        <f t="shared" si="2"/>
        <v>0</v>
      </c>
      <c r="U67" s="9">
        <f>IF(A67="",0,Übersicht!$G$20)</f>
        <v>0</v>
      </c>
      <c r="V67" s="7">
        <f t="shared" si="16"/>
        <v>0</v>
      </c>
      <c r="W67" s="8">
        <f>IF(A67="",0,Übersicht!$G$21)</f>
        <v>0</v>
      </c>
      <c r="X67" s="7">
        <f t="shared" si="17"/>
        <v>0</v>
      </c>
      <c r="Y67" s="7">
        <f t="shared" si="20"/>
        <v>0</v>
      </c>
      <c r="Z67" s="10">
        <f>IF(A67="",0,Übersicht!$G$29)</f>
        <v>0</v>
      </c>
      <c r="AA67" s="7">
        <f t="shared" si="7"/>
        <v>0</v>
      </c>
      <c r="AB67" s="7">
        <f>IF(A67="",0,IF(Übersicht!$G$19="JA",B67+G67,IF(A67&lt;=Übersicht!$G$17,B67+G67+Übersicht!$G$18/Übersicht!$G$17,B67+G67)))</f>
        <v>0</v>
      </c>
      <c r="AC67" s="12">
        <f t="shared" ca="1" si="21"/>
        <v>54424</v>
      </c>
      <c r="AD67" s="7">
        <f t="shared" si="9"/>
        <v>0</v>
      </c>
      <c r="AE67" s="7">
        <f t="shared" si="10"/>
        <v>0</v>
      </c>
      <c r="AF67" s="7">
        <f t="shared" si="11"/>
        <v>0</v>
      </c>
      <c r="AG67" s="7">
        <f t="shared" si="12"/>
        <v>0</v>
      </c>
    </row>
    <row r="68" spans="1:33" x14ac:dyDescent="0.25">
      <c r="A68" t="str">
        <f>IF(Übersicht!$G$4&gt;A67,A67+1,"")</f>
        <v/>
      </c>
      <c r="B68" s="7">
        <f>IF(A68="",0,B67*(1+Übersicht!$G$8))</f>
        <v>0</v>
      </c>
      <c r="C68" s="8">
        <f>IF(A68="",0,Übersicht!$G$6)</f>
        <v>0</v>
      </c>
      <c r="D68" s="7">
        <f t="shared" ref="D68:D99" si="22">B68*C68</f>
        <v>0</v>
      </c>
      <c r="E68" s="8">
        <f>IF(A68="",0,Übersicht!$G$7)</f>
        <v>0</v>
      </c>
      <c r="F68" s="7">
        <f t="shared" si="13"/>
        <v>0</v>
      </c>
      <c r="G68" s="7">
        <f>IF(A68="",0,G67*(1+Übersicht!$G$12))</f>
        <v>0</v>
      </c>
      <c r="H68" s="8">
        <f>IF(A68="",0,Übersicht!$G$10)</f>
        <v>0</v>
      </c>
      <c r="I68" s="7">
        <f t="shared" si="4"/>
        <v>0</v>
      </c>
      <c r="J68" s="8">
        <f>IF(A68="",0,Übersicht!$G$11)</f>
        <v>0</v>
      </c>
      <c r="K68" s="7">
        <f t="shared" si="14"/>
        <v>0</v>
      </c>
      <c r="L68" s="7">
        <f>IF(A68="",0,L67*(1+Übersicht!$G$16))</f>
        <v>0</v>
      </c>
      <c r="M68" s="8">
        <f>IF(A68="",0,Übersicht!$G$14)</f>
        <v>0</v>
      </c>
      <c r="N68" s="7">
        <f t="shared" si="5"/>
        <v>0</v>
      </c>
      <c r="O68" s="8">
        <f>IF(A68="",0,Übersicht!$G$15)</f>
        <v>0</v>
      </c>
      <c r="P68" s="7">
        <f t="shared" si="15"/>
        <v>0</v>
      </c>
      <c r="Q68" s="7">
        <f t="shared" ref="Q68:Q75" si="23">B68+G68+L68</f>
        <v>0</v>
      </c>
      <c r="R68" s="7">
        <f t="shared" si="6"/>
        <v>0</v>
      </c>
      <c r="S68" s="7">
        <f>IF(Übersicht!$G$19="JA",IF(A68&lt;=Übersicht!$G$17,Übersicht!$G$18/Übersicht!$G$17,0),0)</f>
        <v>0</v>
      </c>
      <c r="T68" s="7">
        <f t="shared" ref="T68:T75" si="24">Q68-R68-S68</f>
        <v>0</v>
      </c>
      <c r="U68" s="9">
        <f>IF(A68="",0,Übersicht!$G$20)</f>
        <v>0</v>
      </c>
      <c r="V68" s="7">
        <f t="shared" si="16"/>
        <v>0</v>
      </c>
      <c r="W68" s="8">
        <f>IF(A68="",0,Übersicht!$G$21)</f>
        <v>0</v>
      </c>
      <c r="X68" s="7">
        <f t="shared" si="17"/>
        <v>0</v>
      </c>
      <c r="Y68" s="7">
        <f t="shared" ref="Y68:Y75" si="25">B68+G68</f>
        <v>0</v>
      </c>
      <c r="Z68" s="10">
        <f>IF(A68="",0,Übersicht!$G$29)</f>
        <v>0</v>
      </c>
      <c r="AA68" s="7">
        <f t="shared" si="7"/>
        <v>0</v>
      </c>
      <c r="AB68" s="7">
        <f>IF(A68="",0,IF(Übersicht!$G$19="JA",B68+G68,IF(A68&lt;=Übersicht!$G$17,B68+G68+Übersicht!$G$18/Übersicht!$G$17,B68+G68)))</f>
        <v>0</v>
      </c>
      <c r="AC68" s="12">
        <f t="shared" ca="1" si="21"/>
        <v>54424</v>
      </c>
      <c r="AD68" s="7">
        <f t="shared" si="9"/>
        <v>0</v>
      </c>
      <c r="AE68" s="7">
        <f t="shared" si="10"/>
        <v>0</v>
      </c>
      <c r="AF68" s="7">
        <f t="shared" si="11"/>
        <v>0</v>
      </c>
      <c r="AG68" s="7">
        <f t="shared" si="12"/>
        <v>0</v>
      </c>
    </row>
    <row r="69" spans="1:33" x14ac:dyDescent="0.25">
      <c r="A69" t="str">
        <f>IF(Übersicht!$G$4&gt;A68,A68+1,"")</f>
        <v/>
      </c>
      <c r="B69" s="7">
        <f>IF(A69="",0,B68*(1+Übersicht!$G$8))</f>
        <v>0</v>
      </c>
      <c r="C69" s="8">
        <f>IF(A69="",0,Übersicht!$G$6)</f>
        <v>0</v>
      </c>
      <c r="D69" s="7">
        <f t="shared" si="22"/>
        <v>0</v>
      </c>
      <c r="E69" s="8">
        <f>IF(A69="",0,Übersicht!$G$7)</f>
        <v>0</v>
      </c>
      <c r="F69" s="7">
        <f t="shared" si="13"/>
        <v>0</v>
      </c>
      <c r="G69" s="7">
        <f>IF(A69="",0,G68*(1+Übersicht!$G$12))</f>
        <v>0</v>
      </c>
      <c r="H69" s="8">
        <f>IF(A69="",0,Übersicht!$G$10)</f>
        <v>0</v>
      </c>
      <c r="I69" s="7">
        <f t="shared" ref="I69:I75" si="26">G69*H69</f>
        <v>0</v>
      </c>
      <c r="J69" s="8">
        <f>IF(A69="",0,Übersicht!$G$11)</f>
        <v>0</v>
      </c>
      <c r="K69" s="7">
        <f t="shared" si="14"/>
        <v>0</v>
      </c>
      <c r="L69" s="7">
        <f>IF(A69="",0,L68*(1+Übersicht!$G$16))</f>
        <v>0</v>
      </c>
      <c r="M69" s="8">
        <f>IF(A69="",0,Übersicht!$G$14)</f>
        <v>0</v>
      </c>
      <c r="N69" s="7">
        <f t="shared" ref="N69:N75" si="27">L69*M69</f>
        <v>0</v>
      </c>
      <c r="O69" s="8">
        <f>IF(A69="",0,Übersicht!$G$15)</f>
        <v>0</v>
      </c>
      <c r="P69" s="7">
        <f t="shared" si="15"/>
        <v>0</v>
      </c>
      <c r="Q69" s="7">
        <f t="shared" si="23"/>
        <v>0</v>
      </c>
      <c r="R69" s="7">
        <f t="shared" ref="R69:R75" si="28">D69+F69+I69+K69+N69+P69</f>
        <v>0</v>
      </c>
      <c r="S69" s="7">
        <f>IF(Übersicht!$G$19="JA",IF(A69&lt;=Übersicht!$G$17,Übersicht!$G$18/Übersicht!$G$17,0),0)</f>
        <v>0</v>
      </c>
      <c r="T69" s="7">
        <f t="shared" si="24"/>
        <v>0</v>
      </c>
      <c r="U69" s="9">
        <f>IF(A69="",0,Übersicht!$G$20)</f>
        <v>0</v>
      </c>
      <c r="V69" s="7">
        <f t="shared" si="16"/>
        <v>0</v>
      </c>
      <c r="W69" s="8">
        <f>IF(A69="",0,Übersicht!$G$21)</f>
        <v>0</v>
      </c>
      <c r="X69" s="7">
        <f t="shared" si="17"/>
        <v>0</v>
      </c>
      <c r="Y69" s="7">
        <f t="shared" si="25"/>
        <v>0</v>
      </c>
      <c r="Z69" s="10">
        <f>IF(A69="",0,Übersicht!$G$29)</f>
        <v>0</v>
      </c>
      <c r="AA69" s="7">
        <f t="shared" ref="AA69:AA75" si="29">Y69*Z69</f>
        <v>0</v>
      </c>
      <c r="AB69" s="7">
        <f>IF(A69="",0,IF(Übersicht!$G$19="JA",B69+G69,IF(A69&lt;=Übersicht!$G$17,B69+G69+Übersicht!$G$18/Übersicht!$G$17,B69+G69)))</f>
        <v>0</v>
      </c>
      <c r="AC69" s="12">
        <f t="shared" ref="AC69:AC75" ca="1" si="30">IF(A69="",AC68,DATE(YEAR(TODAY())-1+A69,1,1))</f>
        <v>54424</v>
      </c>
      <c r="AD69" s="7">
        <f t="shared" ref="AD69:AD75" si="31">AB69</f>
        <v>0</v>
      </c>
      <c r="AE69" s="7">
        <f t="shared" ref="AE69:AE75" si="32">AB69-AA69</f>
        <v>0</v>
      </c>
      <c r="AF69" s="7">
        <f t="shared" ref="AF69:AF75" si="33">AB69</f>
        <v>0</v>
      </c>
      <c r="AG69" s="7">
        <f t="shared" ref="AG69:AG75" si="34">AB69-AA69</f>
        <v>0</v>
      </c>
    </row>
    <row r="70" spans="1:33" x14ac:dyDescent="0.25">
      <c r="A70" t="str">
        <f>IF(Übersicht!$G$4&gt;A69,A69+1,"")</f>
        <v/>
      </c>
      <c r="B70" s="7">
        <f>IF(A70="",0,B69*(1+Übersicht!$G$8))</f>
        <v>0</v>
      </c>
      <c r="C70" s="8">
        <f>IF(A70="",0,Übersicht!$G$6)</f>
        <v>0</v>
      </c>
      <c r="D70" s="7">
        <f t="shared" si="22"/>
        <v>0</v>
      </c>
      <c r="E70" s="8">
        <f>IF(A70="",0,Übersicht!$G$7)</f>
        <v>0</v>
      </c>
      <c r="F70" s="7">
        <f t="shared" ref="F70:F75" si="35">IF(A70="",0,B70*E70+F69)</f>
        <v>0</v>
      </c>
      <c r="G70" s="7">
        <f>IF(A70="",0,G69*(1+Übersicht!$G$12))</f>
        <v>0</v>
      </c>
      <c r="H70" s="8">
        <f>IF(A70="",0,Übersicht!$G$10)</f>
        <v>0</v>
      </c>
      <c r="I70" s="7">
        <f t="shared" si="26"/>
        <v>0</v>
      </c>
      <c r="J70" s="8">
        <f>IF(A70="",0,Übersicht!$G$11)</f>
        <v>0</v>
      </c>
      <c r="K70" s="7">
        <f t="shared" ref="K70:K75" si="36">IF(A70="",0,G70*J70+K69)</f>
        <v>0</v>
      </c>
      <c r="L70" s="7">
        <f>IF(A70="",0,L69*(1+Übersicht!$G$16))</f>
        <v>0</v>
      </c>
      <c r="M70" s="8">
        <f>IF(A70="",0,Übersicht!$G$14)</f>
        <v>0</v>
      </c>
      <c r="N70" s="7">
        <f t="shared" si="27"/>
        <v>0</v>
      </c>
      <c r="O70" s="8">
        <f>IF(A70="",0,Übersicht!$G$15)</f>
        <v>0</v>
      </c>
      <c r="P70" s="7">
        <f t="shared" ref="P70:P75" si="37">IF(A70="",0,L70*O70+P69)</f>
        <v>0</v>
      </c>
      <c r="Q70" s="7">
        <f t="shared" si="23"/>
        <v>0</v>
      </c>
      <c r="R70" s="7">
        <f t="shared" si="28"/>
        <v>0</v>
      </c>
      <c r="S70" s="7">
        <f>IF(Übersicht!$G$19="JA",IF(A70&lt;=Übersicht!$G$17,Übersicht!$G$18/Übersicht!$G$17,0),0)</f>
        <v>0</v>
      </c>
      <c r="T70" s="7">
        <f t="shared" si="24"/>
        <v>0</v>
      </c>
      <c r="U70" s="9">
        <f>IF(A70="",0,Übersicht!$G$20)</f>
        <v>0</v>
      </c>
      <c r="V70" s="7">
        <f t="shared" ref="V70:V75" si="38">IF(A70="",0,(T70+V69)*(1+U70))</f>
        <v>0</v>
      </c>
      <c r="W70" s="8">
        <f>IF(A70="",0,Übersicht!$G$21)</f>
        <v>0</v>
      </c>
      <c r="X70" s="7">
        <f t="shared" ref="X70:X75" si="39">IF(A70="",0,(T70+X69)*(1+W70))</f>
        <v>0</v>
      </c>
      <c r="Y70" s="7">
        <f t="shared" si="25"/>
        <v>0</v>
      </c>
      <c r="Z70" s="10">
        <f>IF(A70="",0,Übersicht!$G$29)</f>
        <v>0</v>
      </c>
      <c r="AA70" s="7">
        <f t="shared" si="29"/>
        <v>0</v>
      </c>
      <c r="AB70" s="7">
        <f>IF(A70="",0,IF(Übersicht!$G$19="JA",B70+G70,IF(A70&lt;=Übersicht!$G$17,B70+G70+Übersicht!$G$18/Übersicht!$G$17,B70+G70)))</f>
        <v>0</v>
      </c>
      <c r="AC70" s="12">
        <f t="shared" ca="1" si="30"/>
        <v>54424</v>
      </c>
      <c r="AD70" s="7">
        <f t="shared" si="31"/>
        <v>0</v>
      </c>
      <c r="AE70" s="7">
        <f t="shared" si="32"/>
        <v>0</v>
      </c>
      <c r="AF70" s="7">
        <f t="shared" si="33"/>
        <v>0</v>
      </c>
      <c r="AG70" s="7">
        <f t="shared" si="34"/>
        <v>0</v>
      </c>
    </row>
    <row r="71" spans="1:33" x14ac:dyDescent="0.25">
      <c r="A71" t="str">
        <f>IF(Übersicht!$G$4&gt;A70,A70+1,"")</f>
        <v/>
      </c>
      <c r="B71" s="7">
        <f>IF(A71="",0,B70*(1+Übersicht!$G$8))</f>
        <v>0</v>
      </c>
      <c r="C71" s="8">
        <f>IF(A71="",0,Übersicht!$G$6)</f>
        <v>0</v>
      </c>
      <c r="D71" s="7">
        <f t="shared" si="22"/>
        <v>0</v>
      </c>
      <c r="E71" s="8">
        <f>IF(A71="",0,Übersicht!$G$7)</f>
        <v>0</v>
      </c>
      <c r="F71" s="7">
        <f t="shared" si="35"/>
        <v>0</v>
      </c>
      <c r="G71" s="7">
        <f>IF(A71="",0,G70*(1+Übersicht!$G$12))</f>
        <v>0</v>
      </c>
      <c r="H71" s="8">
        <f>IF(A71="",0,Übersicht!$G$10)</f>
        <v>0</v>
      </c>
      <c r="I71" s="7">
        <f t="shared" si="26"/>
        <v>0</v>
      </c>
      <c r="J71" s="8">
        <f>IF(A71="",0,Übersicht!$G$11)</f>
        <v>0</v>
      </c>
      <c r="K71" s="7">
        <f t="shared" si="36"/>
        <v>0</v>
      </c>
      <c r="L71" s="7">
        <f>IF(A71="",0,L70*(1+Übersicht!$G$16))</f>
        <v>0</v>
      </c>
      <c r="M71" s="8">
        <f>IF(A71="",0,Übersicht!$G$14)</f>
        <v>0</v>
      </c>
      <c r="N71" s="7">
        <f t="shared" si="27"/>
        <v>0</v>
      </c>
      <c r="O71" s="8">
        <f>IF(A71="",0,Übersicht!$G$15)</f>
        <v>0</v>
      </c>
      <c r="P71" s="7">
        <f t="shared" si="37"/>
        <v>0</v>
      </c>
      <c r="Q71" s="7">
        <f t="shared" si="23"/>
        <v>0</v>
      </c>
      <c r="R71" s="7">
        <f t="shared" si="28"/>
        <v>0</v>
      </c>
      <c r="S71" s="7">
        <f>IF(Übersicht!$G$19="JA",IF(A71&lt;=Übersicht!$G$17,Übersicht!$G$18/Übersicht!$G$17,0),0)</f>
        <v>0</v>
      </c>
      <c r="T71" s="7">
        <f t="shared" si="24"/>
        <v>0</v>
      </c>
      <c r="U71" s="9">
        <f>IF(A71="",0,Übersicht!$G$20)</f>
        <v>0</v>
      </c>
      <c r="V71" s="7">
        <f t="shared" si="38"/>
        <v>0</v>
      </c>
      <c r="W71" s="8">
        <f>IF(A71="",0,Übersicht!$G$21)</f>
        <v>0</v>
      </c>
      <c r="X71" s="7">
        <f t="shared" si="39"/>
        <v>0</v>
      </c>
      <c r="Y71" s="7">
        <f t="shared" si="25"/>
        <v>0</v>
      </c>
      <c r="Z71" s="10">
        <f>IF(A71="",0,Übersicht!$G$29)</f>
        <v>0</v>
      </c>
      <c r="AA71" s="7">
        <f t="shared" si="29"/>
        <v>0</v>
      </c>
      <c r="AB71" s="7">
        <f>IF(A71="",0,IF(Übersicht!$G$19="JA",B71+G71,IF(A71&lt;=Übersicht!$G$17,B71+G71+Übersicht!$G$18/Übersicht!$G$17,B71+G71)))</f>
        <v>0</v>
      </c>
      <c r="AC71" s="12">
        <f t="shared" ca="1" si="30"/>
        <v>54424</v>
      </c>
      <c r="AD71" s="7">
        <f t="shared" si="31"/>
        <v>0</v>
      </c>
      <c r="AE71" s="7">
        <f t="shared" si="32"/>
        <v>0</v>
      </c>
      <c r="AF71" s="7">
        <f t="shared" si="33"/>
        <v>0</v>
      </c>
      <c r="AG71" s="7">
        <f t="shared" si="34"/>
        <v>0</v>
      </c>
    </row>
    <row r="72" spans="1:33" x14ac:dyDescent="0.25">
      <c r="A72" t="str">
        <f>IF(Übersicht!$G$4&gt;A71,A71+1,"")</f>
        <v/>
      </c>
      <c r="B72" s="7">
        <f>IF(A72="",0,B71*(1+Übersicht!$G$8))</f>
        <v>0</v>
      </c>
      <c r="C72" s="8">
        <f>IF(A72="",0,Übersicht!$G$6)</f>
        <v>0</v>
      </c>
      <c r="D72" s="7">
        <f t="shared" si="22"/>
        <v>0</v>
      </c>
      <c r="E72" s="8">
        <f>IF(A72="",0,Übersicht!$G$7)</f>
        <v>0</v>
      </c>
      <c r="F72" s="7">
        <f t="shared" si="35"/>
        <v>0</v>
      </c>
      <c r="G72" s="7">
        <f>IF(A72="",0,G71*(1+Übersicht!$G$12))</f>
        <v>0</v>
      </c>
      <c r="H72" s="8">
        <f>IF(A72="",0,Übersicht!$G$10)</f>
        <v>0</v>
      </c>
      <c r="I72" s="7">
        <f t="shared" si="26"/>
        <v>0</v>
      </c>
      <c r="J72" s="8">
        <f>IF(A72="",0,Übersicht!$G$11)</f>
        <v>0</v>
      </c>
      <c r="K72" s="7">
        <f t="shared" si="36"/>
        <v>0</v>
      </c>
      <c r="L72" s="7">
        <f>IF(A72="",0,L71*(1+Übersicht!$G$16))</f>
        <v>0</v>
      </c>
      <c r="M72" s="8">
        <f>IF(A72="",0,Übersicht!$G$14)</f>
        <v>0</v>
      </c>
      <c r="N72" s="7">
        <f t="shared" si="27"/>
        <v>0</v>
      </c>
      <c r="O72" s="8">
        <f>IF(A72="",0,Übersicht!$G$15)</f>
        <v>0</v>
      </c>
      <c r="P72" s="7">
        <f t="shared" si="37"/>
        <v>0</v>
      </c>
      <c r="Q72" s="7">
        <f t="shared" si="23"/>
        <v>0</v>
      </c>
      <c r="R72" s="7">
        <f t="shared" si="28"/>
        <v>0</v>
      </c>
      <c r="S72" s="7">
        <f>IF(Übersicht!$G$19="JA",IF(A72&lt;=Übersicht!$G$17,Übersicht!$G$18/Übersicht!$G$17,0),0)</f>
        <v>0</v>
      </c>
      <c r="T72" s="7">
        <f t="shared" si="24"/>
        <v>0</v>
      </c>
      <c r="U72" s="9">
        <f>IF(A72="",0,Übersicht!$G$20)</f>
        <v>0</v>
      </c>
      <c r="V72" s="7">
        <f t="shared" si="38"/>
        <v>0</v>
      </c>
      <c r="W72" s="8">
        <f>IF(A72="",0,Übersicht!$G$21)</f>
        <v>0</v>
      </c>
      <c r="X72" s="7">
        <f t="shared" si="39"/>
        <v>0</v>
      </c>
      <c r="Y72" s="7">
        <f t="shared" si="25"/>
        <v>0</v>
      </c>
      <c r="Z72" s="10">
        <f>IF(A72="",0,Übersicht!$G$29)</f>
        <v>0</v>
      </c>
      <c r="AA72" s="7">
        <f t="shared" si="29"/>
        <v>0</v>
      </c>
      <c r="AB72" s="7">
        <f>IF(A72="",0,IF(Übersicht!$G$19="JA",B72+G72,IF(A72&lt;=Übersicht!$G$17,B72+G72+Übersicht!$G$18/Übersicht!$G$17,B72+G72)))</f>
        <v>0</v>
      </c>
      <c r="AC72" s="12">
        <f t="shared" ca="1" si="30"/>
        <v>54424</v>
      </c>
      <c r="AD72" s="7">
        <f t="shared" si="31"/>
        <v>0</v>
      </c>
      <c r="AE72" s="7">
        <f t="shared" si="32"/>
        <v>0</v>
      </c>
      <c r="AF72" s="7">
        <f t="shared" si="33"/>
        <v>0</v>
      </c>
      <c r="AG72" s="7">
        <f t="shared" si="34"/>
        <v>0</v>
      </c>
    </row>
    <row r="73" spans="1:33" x14ac:dyDescent="0.25">
      <c r="A73" t="str">
        <f>IF(Übersicht!$G$4&gt;A72,A72+1,"")</f>
        <v/>
      </c>
      <c r="B73" s="7">
        <f>IF(A73="",0,B72*(1+Übersicht!$G$8))</f>
        <v>0</v>
      </c>
      <c r="C73" s="8">
        <f>IF(A73="",0,Übersicht!$G$6)</f>
        <v>0</v>
      </c>
      <c r="D73" s="7">
        <f t="shared" si="22"/>
        <v>0</v>
      </c>
      <c r="E73" s="8">
        <f>IF(A73="",0,Übersicht!$G$7)</f>
        <v>0</v>
      </c>
      <c r="F73" s="7">
        <f t="shared" si="35"/>
        <v>0</v>
      </c>
      <c r="G73" s="7">
        <f>IF(A73="",0,G72*(1+Übersicht!$G$12))</f>
        <v>0</v>
      </c>
      <c r="H73" s="8">
        <f>IF(A73="",0,Übersicht!$G$10)</f>
        <v>0</v>
      </c>
      <c r="I73" s="7">
        <f t="shared" si="26"/>
        <v>0</v>
      </c>
      <c r="J73" s="8">
        <f>IF(A73="",0,Übersicht!$G$11)</f>
        <v>0</v>
      </c>
      <c r="K73" s="7">
        <f t="shared" si="36"/>
        <v>0</v>
      </c>
      <c r="L73" s="7">
        <f>IF(A73="",0,L72*(1+Übersicht!$G$16))</f>
        <v>0</v>
      </c>
      <c r="M73" s="8">
        <f>IF(A73="",0,Übersicht!$G$14)</f>
        <v>0</v>
      </c>
      <c r="N73" s="7">
        <f t="shared" si="27"/>
        <v>0</v>
      </c>
      <c r="O73" s="8">
        <f>IF(A73="",0,Übersicht!$G$15)</f>
        <v>0</v>
      </c>
      <c r="P73" s="7">
        <f t="shared" si="37"/>
        <v>0</v>
      </c>
      <c r="Q73" s="7">
        <f t="shared" si="23"/>
        <v>0</v>
      </c>
      <c r="R73" s="7">
        <f t="shared" si="28"/>
        <v>0</v>
      </c>
      <c r="S73" s="7">
        <f>IF(Übersicht!$G$19="JA",IF(A73&lt;=Übersicht!$G$17,Übersicht!$G$18/Übersicht!$G$17,0),0)</f>
        <v>0</v>
      </c>
      <c r="T73" s="7">
        <f t="shared" si="24"/>
        <v>0</v>
      </c>
      <c r="U73" s="9">
        <f>IF(A73="",0,Übersicht!$G$20)</f>
        <v>0</v>
      </c>
      <c r="V73" s="7">
        <f t="shared" si="38"/>
        <v>0</v>
      </c>
      <c r="W73" s="8">
        <f>IF(A73="",0,Übersicht!$G$21)</f>
        <v>0</v>
      </c>
      <c r="X73" s="7">
        <f t="shared" si="39"/>
        <v>0</v>
      </c>
      <c r="Y73" s="7">
        <f t="shared" si="25"/>
        <v>0</v>
      </c>
      <c r="Z73" s="10">
        <f>IF(A73="",0,Übersicht!$G$29)</f>
        <v>0</v>
      </c>
      <c r="AA73" s="7">
        <f t="shared" si="29"/>
        <v>0</v>
      </c>
      <c r="AB73" s="7">
        <f>IF(A73="",0,IF(Übersicht!$G$19="JA",B73+G73,IF(A73&lt;=Übersicht!$G$17,B73+G73+Übersicht!$G$18/Übersicht!$G$17,B73+G73)))</f>
        <v>0</v>
      </c>
      <c r="AC73" s="12">
        <f t="shared" ca="1" si="30"/>
        <v>54424</v>
      </c>
      <c r="AD73" s="7">
        <f t="shared" si="31"/>
        <v>0</v>
      </c>
      <c r="AE73" s="7">
        <f t="shared" si="32"/>
        <v>0</v>
      </c>
      <c r="AF73" s="7">
        <f t="shared" si="33"/>
        <v>0</v>
      </c>
      <c r="AG73" s="7">
        <f t="shared" si="34"/>
        <v>0</v>
      </c>
    </row>
    <row r="74" spans="1:33" x14ac:dyDescent="0.25">
      <c r="A74" t="str">
        <f>IF(Übersicht!$G$4&gt;A73,A73+1,"")</f>
        <v/>
      </c>
      <c r="B74" s="7">
        <f>IF(A74="",0,B73*(1+Übersicht!$G$8))</f>
        <v>0</v>
      </c>
      <c r="C74" s="8">
        <f>IF(A74="",0,Übersicht!$G$6)</f>
        <v>0</v>
      </c>
      <c r="D74" s="7">
        <f t="shared" si="22"/>
        <v>0</v>
      </c>
      <c r="E74" s="8">
        <f>IF(A74="",0,Übersicht!$G$7)</f>
        <v>0</v>
      </c>
      <c r="F74" s="7">
        <f t="shared" si="35"/>
        <v>0</v>
      </c>
      <c r="G74" s="7">
        <f>IF(A74="",0,G73*(1+Übersicht!$G$12))</f>
        <v>0</v>
      </c>
      <c r="H74" s="8">
        <f>IF(A74="",0,Übersicht!$G$10)</f>
        <v>0</v>
      </c>
      <c r="I74" s="7">
        <f t="shared" si="26"/>
        <v>0</v>
      </c>
      <c r="J74" s="8">
        <f>IF(A74="",0,Übersicht!$G$11)</f>
        <v>0</v>
      </c>
      <c r="K74" s="7">
        <f t="shared" si="36"/>
        <v>0</v>
      </c>
      <c r="L74" s="7">
        <f>IF(A74="",0,L73*(1+Übersicht!$G$16))</f>
        <v>0</v>
      </c>
      <c r="M74" s="8">
        <f>IF(A74="",0,Übersicht!$G$14)</f>
        <v>0</v>
      </c>
      <c r="N74" s="7">
        <f t="shared" si="27"/>
        <v>0</v>
      </c>
      <c r="O74" s="8">
        <f>IF(A74="",0,Übersicht!$G$15)</f>
        <v>0</v>
      </c>
      <c r="P74" s="7">
        <f t="shared" si="37"/>
        <v>0</v>
      </c>
      <c r="Q74" s="7">
        <f t="shared" si="23"/>
        <v>0</v>
      </c>
      <c r="R74" s="7">
        <f t="shared" si="28"/>
        <v>0</v>
      </c>
      <c r="S74" s="7">
        <f>IF(Übersicht!$G$19="JA",IF(A74&lt;=Übersicht!$G$17,Übersicht!$G$18/Übersicht!$G$17,0),0)</f>
        <v>0</v>
      </c>
      <c r="T74" s="7">
        <f t="shared" si="24"/>
        <v>0</v>
      </c>
      <c r="U74" s="9">
        <f>IF(A74="",0,Übersicht!$G$20)</f>
        <v>0</v>
      </c>
      <c r="V74" s="7">
        <f t="shared" si="38"/>
        <v>0</v>
      </c>
      <c r="W74" s="8">
        <f>IF(A74="",0,Übersicht!$G$21)</f>
        <v>0</v>
      </c>
      <c r="X74" s="7">
        <f t="shared" si="39"/>
        <v>0</v>
      </c>
      <c r="Y74" s="7">
        <f t="shared" si="25"/>
        <v>0</v>
      </c>
      <c r="Z74" s="10">
        <f>IF(A74="",0,Übersicht!$G$29)</f>
        <v>0</v>
      </c>
      <c r="AA74" s="7">
        <f t="shared" si="29"/>
        <v>0</v>
      </c>
      <c r="AB74" s="7">
        <f>IF(A74="",0,IF(Übersicht!$G$19="JA",B74+G74,IF(A74&lt;=Übersicht!$G$17,B74+G74+Übersicht!$G$18/Übersicht!$G$17,B74+G74)))</f>
        <v>0</v>
      </c>
      <c r="AC74" s="12">
        <f t="shared" ca="1" si="30"/>
        <v>54424</v>
      </c>
      <c r="AD74" s="7">
        <f t="shared" si="31"/>
        <v>0</v>
      </c>
      <c r="AE74" s="7">
        <f t="shared" si="32"/>
        <v>0</v>
      </c>
      <c r="AF74" s="7">
        <f t="shared" si="33"/>
        <v>0</v>
      </c>
      <c r="AG74" s="7">
        <f t="shared" si="34"/>
        <v>0</v>
      </c>
    </row>
    <row r="75" spans="1:33" x14ac:dyDescent="0.25">
      <c r="A75" t="str">
        <f>IF(Übersicht!$G$4&gt;A74,A74+1,"")</f>
        <v/>
      </c>
      <c r="B75" s="7">
        <f>IF(A75="",0,B74*(1+Übersicht!$G$8))</f>
        <v>0</v>
      </c>
      <c r="C75" s="8">
        <f>IF(A75="",0,Übersicht!$G$6)</f>
        <v>0</v>
      </c>
      <c r="D75" s="7">
        <f t="shared" si="22"/>
        <v>0</v>
      </c>
      <c r="E75" s="8">
        <f>IF(A75="",0,Übersicht!$G$7)</f>
        <v>0</v>
      </c>
      <c r="F75" s="7">
        <f t="shared" si="35"/>
        <v>0</v>
      </c>
      <c r="G75" s="7">
        <f>IF(A75="",0,G74*(1+Übersicht!$G$12))</f>
        <v>0</v>
      </c>
      <c r="H75" s="8">
        <f>IF(A75="",0,Übersicht!$G$10)</f>
        <v>0</v>
      </c>
      <c r="I75" s="7">
        <f t="shared" si="26"/>
        <v>0</v>
      </c>
      <c r="J75" s="8">
        <f>IF(A75="",0,Übersicht!$G$11)</f>
        <v>0</v>
      </c>
      <c r="K75" s="7">
        <f t="shared" si="36"/>
        <v>0</v>
      </c>
      <c r="L75" s="7">
        <f>IF(A75="",0,L74*(1+Übersicht!$G$16))</f>
        <v>0</v>
      </c>
      <c r="M75" s="8">
        <f>IF(A75="",0,Übersicht!$G$14)</f>
        <v>0</v>
      </c>
      <c r="N75" s="7">
        <f t="shared" si="27"/>
        <v>0</v>
      </c>
      <c r="O75" s="8">
        <f>IF(A75="",0,Übersicht!$G$15)</f>
        <v>0</v>
      </c>
      <c r="P75" s="7">
        <f t="shared" si="37"/>
        <v>0</v>
      </c>
      <c r="Q75" s="7">
        <f t="shared" si="23"/>
        <v>0</v>
      </c>
      <c r="R75" s="7">
        <f t="shared" si="28"/>
        <v>0</v>
      </c>
      <c r="S75" s="7">
        <f>IF(Übersicht!$G$19="JA",IF(A75&lt;=Übersicht!$G$17,Übersicht!$G$18/Übersicht!$G$17,0),0)</f>
        <v>0</v>
      </c>
      <c r="T75" s="7">
        <f t="shared" si="24"/>
        <v>0</v>
      </c>
      <c r="U75" s="9">
        <f>IF(A75="",0,Übersicht!$G$20)</f>
        <v>0</v>
      </c>
      <c r="V75" s="7">
        <f t="shared" si="38"/>
        <v>0</v>
      </c>
      <c r="W75" s="8">
        <f>IF(A75="",0,Übersicht!$G$21)</f>
        <v>0</v>
      </c>
      <c r="X75" s="7">
        <f t="shared" si="39"/>
        <v>0</v>
      </c>
      <c r="Y75" s="7">
        <f t="shared" si="25"/>
        <v>0</v>
      </c>
      <c r="Z75" s="10">
        <f>IF(A75="",0,Übersicht!$G$29)</f>
        <v>0</v>
      </c>
      <c r="AA75" s="7">
        <f t="shared" si="29"/>
        <v>0</v>
      </c>
      <c r="AB75" s="7">
        <f>IF(A75="",0,IF(Übersicht!$G$19="JA",B75+G75,IF(A75&lt;=Übersicht!$G$17,B75+G75+Übersicht!$G$18/Übersicht!$G$17,B75+G75)))</f>
        <v>0</v>
      </c>
      <c r="AC75" s="12">
        <f t="shared" ca="1" si="30"/>
        <v>54424</v>
      </c>
      <c r="AD75" s="7">
        <f t="shared" si="31"/>
        <v>0</v>
      </c>
      <c r="AE75" s="7">
        <f t="shared" si="32"/>
        <v>0</v>
      </c>
      <c r="AF75" s="7">
        <f t="shared" si="33"/>
        <v>0</v>
      </c>
      <c r="AG75" s="7">
        <f t="shared" si="34"/>
        <v>0</v>
      </c>
    </row>
    <row r="76" spans="1:33" s="3" customFormat="1" x14ac:dyDescent="0.25">
      <c r="AB76" s="3" t="s">
        <v>9</v>
      </c>
      <c r="AC76" s="13">
        <f ca="1">DATE(YEAR(MAX(AC4:AC75))+1,1,1)</f>
        <v>54789</v>
      </c>
      <c r="AD76" s="14">
        <f>-Übersicht!$G$33</f>
        <v>-61630.785035570894</v>
      </c>
      <c r="AE76" s="14">
        <f>AD76</f>
        <v>-61630.785035570894</v>
      </c>
      <c r="AF76" s="14">
        <f>-Übersicht!$G$36</f>
        <v>-109065.83494900508</v>
      </c>
      <c r="AG76" s="14">
        <f>AF76</f>
        <v>-109065.83494900508</v>
      </c>
    </row>
    <row r="77" spans="1:33" s="3" customFormat="1" x14ac:dyDescent="0.25">
      <c r="AC77" s="13">
        <f ca="1">AC76</f>
        <v>54789</v>
      </c>
      <c r="AD77" s="14">
        <f>-AD76</f>
        <v>61630.785035570894</v>
      </c>
      <c r="AE77" s="14">
        <f>AD77</f>
        <v>61630.785035570894</v>
      </c>
      <c r="AF77" s="14">
        <f>-AF76</f>
        <v>109065.83494900508</v>
      </c>
      <c r="AG77" s="14">
        <f>AF77</f>
        <v>109065.83494900508</v>
      </c>
    </row>
    <row r="78" spans="1:33" s="3" customFormat="1" x14ac:dyDescent="0.25">
      <c r="AC78" s="13">
        <f ca="1">DATE(YEAR(AC76),1,1)</f>
        <v>54789</v>
      </c>
      <c r="AD78" s="14">
        <f>-(Verrentung!E20+12*Verrentung!E25)</f>
        <v>-19721.006344307276</v>
      </c>
      <c r="AE78" s="14">
        <f>AD78</f>
        <v>-19721.006344307276</v>
      </c>
      <c r="AF78" s="14">
        <f>-(Verrentung!E32+12*Verrentung!E37)</f>
        <v>-33029.2587194886</v>
      </c>
      <c r="AG78" s="14">
        <f>AF78</f>
        <v>-33029.2587194886</v>
      </c>
    </row>
    <row r="79" spans="1:33" x14ac:dyDescent="0.25">
      <c r="AC79" s="35">
        <f ca="1">IF(YEAR(AC78)-YEAR($AC$76)&lt;Übersicht!$G$40-1,DATE(YEAR(AC78)+1,1,1),DATE(YEAR(AC78),1,1))</f>
        <v>55154</v>
      </c>
      <c r="AD79" s="7">
        <f ca="1">IF(AC79=AC78,0,-12*Verrentung!$E$25)</f>
        <v>-2037.3510480034799</v>
      </c>
      <c r="AE79" s="7">
        <f ca="1">AD79</f>
        <v>-2037.3510480034799</v>
      </c>
      <c r="AF79" s="7">
        <f ca="1">IF(AC79=AC78,0,-12*Verrentung!$E$37)</f>
        <v>-3605.4285696098423</v>
      </c>
      <c r="AG79" s="7">
        <f ca="1">AF79</f>
        <v>-3605.4285696098423</v>
      </c>
    </row>
    <row r="80" spans="1:33" x14ac:dyDescent="0.25">
      <c r="AC80" s="35">
        <f ca="1">IF(YEAR(AC79)-YEAR($AC$76)&lt;Übersicht!$G$40-1,DATE(YEAR(AC79)+1,1,1),DATE(YEAR(AC79),1,1))</f>
        <v>55519</v>
      </c>
      <c r="AD80" s="7">
        <f ca="1">IF(AC80=AC79,0,-12*Verrentung!$E$25)</f>
        <v>-2037.3510480034799</v>
      </c>
      <c r="AE80" s="7">
        <f t="shared" ref="AE80:AE143" ca="1" si="40">AD80</f>
        <v>-2037.3510480034799</v>
      </c>
      <c r="AF80" s="7">
        <f ca="1">IF(AC80=AC79,0,-12*Verrentung!$E$37)</f>
        <v>-3605.4285696098423</v>
      </c>
      <c r="AG80" s="7">
        <f t="shared" ref="AG80:AG143" ca="1" si="41">AF80</f>
        <v>-3605.4285696098423</v>
      </c>
    </row>
    <row r="81" spans="29:33" x14ac:dyDescent="0.25">
      <c r="AC81" s="35">
        <f ca="1">IF(YEAR(AC80)-YEAR($AC$76)&lt;Übersicht!$G$40-1,DATE(YEAR(AC80)+1,1,1),DATE(YEAR(AC80),1,1))</f>
        <v>55885</v>
      </c>
      <c r="AD81" s="7">
        <f ca="1">IF(AC81=AC80,0,-12*Verrentung!$E$25)</f>
        <v>-2037.3510480034799</v>
      </c>
      <c r="AE81" s="7">
        <f t="shared" ca="1" si="40"/>
        <v>-2037.3510480034799</v>
      </c>
      <c r="AF81" s="7">
        <f ca="1">IF(AC81=AC80,0,-12*Verrentung!$E$37)</f>
        <v>-3605.4285696098423</v>
      </c>
      <c r="AG81" s="7">
        <f t="shared" ca="1" si="41"/>
        <v>-3605.4285696098423</v>
      </c>
    </row>
    <row r="82" spans="29:33" x14ac:dyDescent="0.25">
      <c r="AC82" s="35">
        <f ca="1">IF(YEAR(AC81)-YEAR($AC$76)&lt;Übersicht!$G$40-1,DATE(YEAR(AC81)+1,1,1),DATE(YEAR(AC81),1,1))</f>
        <v>56250</v>
      </c>
      <c r="AD82" s="7">
        <f ca="1">IF(AC82=AC81,0,-12*Verrentung!$E$25)</f>
        <v>-2037.3510480034799</v>
      </c>
      <c r="AE82" s="7">
        <f t="shared" ca="1" si="40"/>
        <v>-2037.3510480034799</v>
      </c>
      <c r="AF82" s="7">
        <f ca="1">IF(AC82=AC81,0,-12*Verrentung!$E$37)</f>
        <v>-3605.4285696098423</v>
      </c>
      <c r="AG82" s="7">
        <f t="shared" ca="1" si="41"/>
        <v>-3605.4285696098423</v>
      </c>
    </row>
    <row r="83" spans="29:33" x14ac:dyDescent="0.25">
      <c r="AC83" s="35">
        <f ca="1">IF(YEAR(AC82)-YEAR($AC$76)&lt;Übersicht!$G$40-1,DATE(YEAR(AC82)+1,1,1),DATE(YEAR(AC82),1,1))</f>
        <v>56615</v>
      </c>
      <c r="AD83" s="7">
        <f ca="1">IF(AC83=AC82,0,-12*Verrentung!$E$25)</f>
        <v>-2037.3510480034799</v>
      </c>
      <c r="AE83" s="7">
        <f t="shared" ca="1" si="40"/>
        <v>-2037.3510480034799</v>
      </c>
      <c r="AF83" s="7">
        <f ca="1">IF(AC83=AC82,0,-12*Verrentung!$E$37)</f>
        <v>-3605.4285696098423</v>
      </c>
      <c r="AG83" s="7">
        <f t="shared" ca="1" si="41"/>
        <v>-3605.4285696098423</v>
      </c>
    </row>
    <row r="84" spans="29:33" x14ac:dyDescent="0.25">
      <c r="AC84" s="35">
        <f ca="1">IF(YEAR(AC83)-YEAR($AC$76)&lt;Übersicht!$G$40-1,DATE(YEAR(AC83)+1,1,1),DATE(YEAR(AC83),1,1))</f>
        <v>56980</v>
      </c>
      <c r="AD84" s="7">
        <f ca="1">IF(AC84=AC83,0,-12*Verrentung!$E$25)</f>
        <v>-2037.3510480034799</v>
      </c>
      <c r="AE84" s="7">
        <f t="shared" ca="1" si="40"/>
        <v>-2037.3510480034799</v>
      </c>
      <c r="AF84" s="7">
        <f ca="1">IF(AC84=AC83,0,-12*Verrentung!$E$37)</f>
        <v>-3605.4285696098423</v>
      </c>
      <c r="AG84" s="7">
        <f t="shared" ca="1" si="41"/>
        <v>-3605.4285696098423</v>
      </c>
    </row>
    <row r="85" spans="29:33" x14ac:dyDescent="0.25">
      <c r="AC85" s="35">
        <f ca="1">IF(YEAR(AC84)-YEAR($AC$76)&lt;Übersicht!$G$40-1,DATE(YEAR(AC84)+1,1,1),DATE(YEAR(AC84),1,1))</f>
        <v>57346</v>
      </c>
      <c r="AD85" s="7">
        <f ca="1">IF(AC85=AC84,0,-12*Verrentung!$E$25)</f>
        <v>-2037.3510480034799</v>
      </c>
      <c r="AE85" s="7">
        <f t="shared" ca="1" si="40"/>
        <v>-2037.3510480034799</v>
      </c>
      <c r="AF85" s="7">
        <f ca="1">IF(AC85=AC84,0,-12*Verrentung!$E$37)</f>
        <v>-3605.4285696098423</v>
      </c>
      <c r="AG85" s="7">
        <f t="shared" ca="1" si="41"/>
        <v>-3605.4285696098423</v>
      </c>
    </row>
    <row r="86" spans="29:33" x14ac:dyDescent="0.25">
      <c r="AC86" s="35">
        <f ca="1">IF(YEAR(AC85)-YEAR($AC$76)&lt;Übersicht!$G$40-1,DATE(YEAR(AC85)+1,1,1),DATE(YEAR(AC85),1,1))</f>
        <v>57711</v>
      </c>
      <c r="AD86" s="7">
        <f ca="1">IF(AC86=AC85,0,-12*Verrentung!$E$25)</f>
        <v>-2037.3510480034799</v>
      </c>
      <c r="AE86" s="7">
        <f t="shared" ca="1" si="40"/>
        <v>-2037.3510480034799</v>
      </c>
      <c r="AF86" s="7">
        <f ca="1">IF(AC86=AC85,0,-12*Verrentung!$E$37)</f>
        <v>-3605.4285696098423</v>
      </c>
      <c r="AG86" s="7">
        <f t="shared" ca="1" si="41"/>
        <v>-3605.4285696098423</v>
      </c>
    </row>
    <row r="87" spans="29:33" x14ac:dyDescent="0.25">
      <c r="AC87" s="35">
        <f ca="1">IF(YEAR(AC86)-YEAR($AC$76)&lt;Übersicht!$G$40-1,DATE(YEAR(AC86)+1,1,1),DATE(YEAR(AC86),1,1))</f>
        <v>58076</v>
      </c>
      <c r="AD87" s="7">
        <f ca="1">IF(AC87=AC86,0,-12*Verrentung!$E$25)</f>
        <v>-2037.3510480034799</v>
      </c>
      <c r="AE87" s="7">
        <f t="shared" ca="1" si="40"/>
        <v>-2037.3510480034799</v>
      </c>
      <c r="AF87" s="7">
        <f ca="1">IF(AC87=AC86,0,-12*Verrentung!$E$37)</f>
        <v>-3605.4285696098423</v>
      </c>
      <c r="AG87" s="7">
        <f t="shared" ca="1" si="41"/>
        <v>-3605.4285696098423</v>
      </c>
    </row>
    <row r="88" spans="29:33" x14ac:dyDescent="0.25">
      <c r="AC88" s="35">
        <f ca="1">IF(YEAR(AC87)-YEAR($AC$76)&lt;Übersicht!$G$40-1,DATE(YEAR(AC87)+1,1,1),DATE(YEAR(AC87),1,1))</f>
        <v>58441</v>
      </c>
      <c r="AD88" s="7">
        <f ca="1">IF(AC88=AC87,0,-12*Verrentung!$E$25)</f>
        <v>-2037.3510480034799</v>
      </c>
      <c r="AE88" s="7">
        <f t="shared" ca="1" si="40"/>
        <v>-2037.3510480034799</v>
      </c>
      <c r="AF88" s="7">
        <f ca="1">IF(AC88=AC87,0,-12*Verrentung!$E$37)</f>
        <v>-3605.4285696098423</v>
      </c>
      <c r="AG88" s="7">
        <f t="shared" ca="1" si="41"/>
        <v>-3605.4285696098423</v>
      </c>
    </row>
    <row r="89" spans="29:33" x14ac:dyDescent="0.25">
      <c r="AC89" s="35">
        <f ca="1">IF(YEAR(AC88)-YEAR($AC$76)&lt;Übersicht!$G$40-1,DATE(YEAR(AC88)+1,1,1),DATE(YEAR(AC88),1,1))</f>
        <v>58807</v>
      </c>
      <c r="AD89" s="7">
        <f ca="1">IF(AC89=AC88,0,-12*Verrentung!$E$25)</f>
        <v>-2037.3510480034799</v>
      </c>
      <c r="AE89" s="7">
        <f t="shared" ca="1" si="40"/>
        <v>-2037.3510480034799</v>
      </c>
      <c r="AF89" s="7">
        <f ca="1">IF(AC89=AC88,0,-12*Verrentung!$E$37)</f>
        <v>-3605.4285696098423</v>
      </c>
      <c r="AG89" s="7">
        <f t="shared" ca="1" si="41"/>
        <v>-3605.4285696098423</v>
      </c>
    </row>
    <row r="90" spans="29:33" x14ac:dyDescent="0.25">
      <c r="AC90" s="35">
        <f ca="1">IF(YEAR(AC89)-YEAR($AC$76)&lt;Übersicht!$G$40-1,DATE(YEAR(AC89)+1,1,1),DATE(YEAR(AC89),1,1))</f>
        <v>59172</v>
      </c>
      <c r="AD90" s="7">
        <f ca="1">IF(AC90=AC89,0,-12*Verrentung!$E$25)</f>
        <v>-2037.3510480034799</v>
      </c>
      <c r="AE90" s="7">
        <f t="shared" ca="1" si="40"/>
        <v>-2037.3510480034799</v>
      </c>
      <c r="AF90" s="7">
        <f ca="1">IF(AC90=AC89,0,-12*Verrentung!$E$37)</f>
        <v>-3605.4285696098423</v>
      </c>
      <c r="AG90" s="7">
        <f t="shared" ca="1" si="41"/>
        <v>-3605.4285696098423</v>
      </c>
    </row>
    <row r="91" spans="29:33" x14ac:dyDescent="0.25">
      <c r="AC91" s="35">
        <f ca="1">IF(YEAR(AC90)-YEAR($AC$76)&lt;Übersicht!$G$40-1,DATE(YEAR(AC90)+1,1,1),DATE(YEAR(AC90),1,1))</f>
        <v>59537</v>
      </c>
      <c r="AD91" s="7">
        <f ca="1">IF(AC91=AC90,0,-12*Verrentung!$E$25)</f>
        <v>-2037.3510480034799</v>
      </c>
      <c r="AE91" s="7">
        <f t="shared" ca="1" si="40"/>
        <v>-2037.3510480034799</v>
      </c>
      <c r="AF91" s="7">
        <f ca="1">IF(AC91=AC90,0,-12*Verrentung!$E$37)</f>
        <v>-3605.4285696098423</v>
      </c>
      <c r="AG91" s="7">
        <f t="shared" ca="1" si="41"/>
        <v>-3605.4285696098423</v>
      </c>
    </row>
    <row r="92" spans="29:33" x14ac:dyDescent="0.25">
      <c r="AC92" s="35">
        <f ca="1">IF(YEAR(AC91)-YEAR($AC$76)&lt;Übersicht!$G$40-1,DATE(YEAR(AC91)+1,1,1),DATE(YEAR(AC91),1,1))</f>
        <v>59902</v>
      </c>
      <c r="AD92" s="7">
        <f ca="1">IF(AC92=AC91,0,-12*Verrentung!$E$25)</f>
        <v>-2037.3510480034799</v>
      </c>
      <c r="AE92" s="7">
        <f t="shared" ca="1" si="40"/>
        <v>-2037.3510480034799</v>
      </c>
      <c r="AF92" s="7">
        <f ca="1">IF(AC92=AC91,0,-12*Verrentung!$E$37)</f>
        <v>-3605.4285696098423</v>
      </c>
      <c r="AG92" s="7">
        <f t="shared" ca="1" si="41"/>
        <v>-3605.4285696098423</v>
      </c>
    </row>
    <row r="93" spans="29:33" x14ac:dyDescent="0.25">
      <c r="AC93" s="35">
        <f ca="1">IF(YEAR(AC92)-YEAR($AC$76)&lt;Übersicht!$G$40-1,DATE(YEAR(AC92)+1,1,1),DATE(YEAR(AC92),1,1))</f>
        <v>60268</v>
      </c>
      <c r="AD93" s="7">
        <f ca="1">IF(AC93=AC92,0,-12*Verrentung!$E$25)</f>
        <v>-2037.3510480034799</v>
      </c>
      <c r="AE93" s="7">
        <f t="shared" ca="1" si="40"/>
        <v>-2037.3510480034799</v>
      </c>
      <c r="AF93" s="7">
        <f ca="1">IF(AC93=AC92,0,-12*Verrentung!$E$37)</f>
        <v>-3605.4285696098423</v>
      </c>
      <c r="AG93" s="7">
        <f t="shared" ca="1" si="41"/>
        <v>-3605.4285696098423</v>
      </c>
    </row>
    <row r="94" spans="29:33" x14ac:dyDescent="0.25">
      <c r="AC94" s="35">
        <f ca="1">IF(YEAR(AC93)-YEAR($AC$76)&lt;Übersicht!$G$40-1,DATE(YEAR(AC93)+1,1,1),DATE(YEAR(AC93),1,1))</f>
        <v>60633</v>
      </c>
      <c r="AD94" s="7">
        <f ca="1">IF(AC94=AC93,0,-12*Verrentung!$E$25)</f>
        <v>-2037.3510480034799</v>
      </c>
      <c r="AE94" s="7">
        <f t="shared" ca="1" si="40"/>
        <v>-2037.3510480034799</v>
      </c>
      <c r="AF94" s="7">
        <f ca="1">IF(AC94=AC93,0,-12*Verrentung!$E$37)</f>
        <v>-3605.4285696098423</v>
      </c>
      <c r="AG94" s="7">
        <f t="shared" ca="1" si="41"/>
        <v>-3605.4285696098423</v>
      </c>
    </row>
    <row r="95" spans="29:33" x14ac:dyDescent="0.25">
      <c r="AC95" s="35">
        <f ca="1">IF(YEAR(AC94)-YEAR($AC$76)&lt;Übersicht!$G$40-1,DATE(YEAR(AC94)+1,1,1),DATE(YEAR(AC94),1,1))</f>
        <v>60998</v>
      </c>
      <c r="AD95" s="7">
        <f ca="1">IF(AC95=AC94,0,-12*Verrentung!$E$25)</f>
        <v>-2037.3510480034799</v>
      </c>
      <c r="AE95" s="7">
        <f t="shared" ca="1" si="40"/>
        <v>-2037.3510480034799</v>
      </c>
      <c r="AF95" s="7">
        <f ca="1">IF(AC95=AC94,0,-12*Verrentung!$E$37)</f>
        <v>-3605.4285696098423</v>
      </c>
      <c r="AG95" s="7">
        <f t="shared" ca="1" si="41"/>
        <v>-3605.4285696098423</v>
      </c>
    </row>
    <row r="96" spans="29:33" x14ac:dyDescent="0.25">
      <c r="AC96" s="35">
        <f ca="1">IF(YEAR(AC95)-YEAR($AC$76)&lt;Übersicht!$G$40-1,DATE(YEAR(AC95)+1,1,1),DATE(YEAR(AC95),1,1))</f>
        <v>61363</v>
      </c>
      <c r="AD96" s="7">
        <f ca="1">IF(AC96=AC95,0,-12*Verrentung!$E$25)</f>
        <v>-2037.3510480034799</v>
      </c>
      <c r="AE96" s="7">
        <f t="shared" ca="1" si="40"/>
        <v>-2037.3510480034799</v>
      </c>
      <c r="AF96" s="7">
        <f ca="1">IF(AC96=AC95,0,-12*Verrentung!$E$37)</f>
        <v>-3605.4285696098423</v>
      </c>
      <c r="AG96" s="7">
        <f t="shared" ca="1" si="41"/>
        <v>-3605.4285696098423</v>
      </c>
    </row>
    <row r="97" spans="29:33" x14ac:dyDescent="0.25">
      <c r="AC97" s="35">
        <f ca="1">IF(YEAR(AC96)-YEAR($AC$76)&lt;Übersicht!$G$40-1,DATE(YEAR(AC96)+1,1,1),DATE(YEAR(AC96),1,1))</f>
        <v>61729</v>
      </c>
      <c r="AD97" s="7">
        <f ca="1">IF(AC97=AC96,0,-12*Verrentung!$E$25)</f>
        <v>-2037.3510480034799</v>
      </c>
      <c r="AE97" s="7">
        <f t="shared" ca="1" si="40"/>
        <v>-2037.3510480034799</v>
      </c>
      <c r="AF97" s="7">
        <f ca="1">IF(AC97=AC96,0,-12*Verrentung!$E$37)</f>
        <v>-3605.4285696098423</v>
      </c>
      <c r="AG97" s="7">
        <f t="shared" ca="1" si="41"/>
        <v>-3605.4285696098423</v>
      </c>
    </row>
    <row r="98" spans="29:33" x14ac:dyDescent="0.25">
      <c r="AC98" s="35">
        <f ca="1">IF(YEAR(AC97)-YEAR($AC$76)&lt;Übersicht!$G$40-1,DATE(YEAR(AC97)+1,1,1),DATE(YEAR(AC97),1,1))</f>
        <v>62094</v>
      </c>
      <c r="AD98" s="7">
        <f ca="1">IF(AC98=AC97,0,-12*Verrentung!$E$25)</f>
        <v>-2037.3510480034799</v>
      </c>
      <c r="AE98" s="7">
        <f t="shared" ca="1" si="40"/>
        <v>-2037.3510480034799</v>
      </c>
      <c r="AF98" s="7">
        <f ca="1">IF(AC98=AC97,0,-12*Verrentung!$E$37)</f>
        <v>-3605.4285696098423</v>
      </c>
      <c r="AG98" s="7">
        <f t="shared" ca="1" si="41"/>
        <v>-3605.4285696098423</v>
      </c>
    </row>
    <row r="99" spans="29:33" x14ac:dyDescent="0.25">
      <c r="AC99" s="35">
        <f ca="1">IF(YEAR(AC98)-YEAR($AC$76)&lt;Übersicht!$G$40-1,DATE(YEAR(AC98)+1,1,1),DATE(YEAR(AC98),1,1))</f>
        <v>62459</v>
      </c>
      <c r="AD99" s="7">
        <f ca="1">IF(AC99=AC98,0,-12*Verrentung!$E$25)</f>
        <v>-2037.3510480034799</v>
      </c>
      <c r="AE99" s="7">
        <f t="shared" ca="1" si="40"/>
        <v>-2037.3510480034799</v>
      </c>
      <c r="AF99" s="7">
        <f ca="1">IF(AC99=AC98,0,-12*Verrentung!$E$37)</f>
        <v>-3605.4285696098423</v>
      </c>
      <c r="AG99" s="7">
        <f t="shared" ca="1" si="41"/>
        <v>-3605.4285696098423</v>
      </c>
    </row>
    <row r="100" spans="29:33" x14ac:dyDescent="0.25">
      <c r="AC100" s="35">
        <f ca="1">IF(YEAR(AC99)-YEAR($AC$76)&lt;Übersicht!$G$40-1,DATE(YEAR(AC99)+1,1,1),DATE(YEAR(AC99),1,1))</f>
        <v>62824</v>
      </c>
      <c r="AD100" s="7">
        <f ca="1">IF(AC100=AC99,0,-12*Verrentung!$E$25)</f>
        <v>-2037.3510480034799</v>
      </c>
      <c r="AE100" s="7">
        <f t="shared" ca="1" si="40"/>
        <v>-2037.3510480034799</v>
      </c>
      <c r="AF100" s="7">
        <f ca="1">IF(AC100=AC99,0,-12*Verrentung!$E$37)</f>
        <v>-3605.4285696098423</v>
      </c>
      <c r="AG100" s="7">
        <f t="shared" ca="1" si="41"/>
        <v>-3605.4285696098423</v>
      </c>
    </row>
    <row r="101" spans="29:33" x14ac:dyDescent="0.25">
      <c r="AC101" s="35">
        <f ca="1">IF(YEAR(AC100)-YEAR($AC$76)&lt;Übersicht!$G$40-1,DATE(YEAR(AC100)+1,1,1),DATE(YEAR(AC100),1,1))</f>
        <v>63190</v>
      </c>
      <c r="AD101" s="7">
        <f ca="1">IF(AC101=AC100,0,-12*Verrentung!$E$25)</f>
        <v>-2037.3510480034799</v>
      </c>
      <c r="AE101" s="7">
        <f t="shared" ca="1" si="40"/>
        <v>-2037.3510480034799</v>
      </c>
      <c r="AF101" s="7">
        <f ca="1">IF(AC101=AC100,0,-12*Verrentung!$E$37)</f>
        <v>-3605.4285696098423</v>
      </c>
      <c r="AG101" s="7">
        <f t="shared" ca="1" si="41"/>
        <v>-3605.4285696098423</v>
      </c>
    </row>
    <row r="102" spans="29:33" x14ac:dyDescent="0.25">
      <c r="AC102" s="35">
        <f ca="1">IF(YEAR(AC101)-YEAR($AC$76)&lt;Übersicht!$G$40-1,DATE(YEAR(AC101)+1,1,1),DATE(YEAR(AC101),1,1))</f>
        <v>63555</v>
      </c>
      <c r="AD102" s="7">
        <f ca="1">IF(AC102=AC101,0,-12*Verrentung!$E$25)</f>
        <v>-2037.3510480034799</v>
      </c>
      <c r="AE102" s="7">
        <f t="shared" ca="1" si="40"/>
        <v>-2037.3510480034799</v>
      </c>
      <c r="AF102" s="7">
        <f ca="1">IF(AC102=AC101,0,-12*Verrentung!$E$37)</f>
        <v>-3605.4285696098423</v>
      </c>
      <c r="AG102" s="7">
        <f t="shared" ca="1" si="41"/>
        <v>-3605.4285696098423</v>
      </c>
    </row>
    <row r="103" spans="29:33" x14ac:dyDescent="0.25">
      <c r="AC103" s="35">
        <f ca="1">IF(YEAR(AC102)-YEAR($AC$76)&lt;Übersicht!$G$40-1,DATE(YEAR(AC102)+1,1,1),DATE(YEAR(AC102),1,1))</f>
        <v>63920</v>
      </c>
      <c r="AD103" s="7">
        <f ca="1">IF(AC103=AC102,0,-12*Verrentung!$E$25)</f>
        <v>-2037.3510480034799</v>
      </c>
      <c r="AE103" s="7">
        <f t="shared" ca="1" si="40"/>
        <v>-2037.3510480034799</v>
      </c>
      <c r="AF103" s="7">
        <f ca="1">IF(AC103=AC102,0,-12*Verrentung!$E$37)</f>
        <v>-3605.4285696098423</v>
      </c>
      <c r="AG103" s="7">
        <f t="shared" ca="1" si="41"/>
        <v>-3605.4285696098423</v>
      </c>
    </row>
    <row r="104" spans="29:33" x14ac:dyDescent="0.25">
      <c r="AC104" s="35">
        <f ca="1">IF(YEAR(AC103)-YEAR($AC$76)&lt;Übersicht!$G$40-1,DATE(YEAR(AC103)+1,1,1),DATE(YEAR(AC103),1,1))</f>
        <v>64285</v>
      </c>
      <c r="AD104" s="7">
        <f ca="1">IF(AC104=AC103,0,-12*Verrentung!$E$25)</f>
        <v>-2037.3510480034799</v>
      </c>
      <c r="AE104" s="7">
        <f t="shared" ca="1" si="40"/>
        <v>-2037.3510480034799</v>
      </c>
      <c r="AF104" s="7">
        <f ca="1">IF(AC104=AC103,0,-12*Verrentung!$E$37)</f>
        <v>-3605.4285696098423</v>
      </c>
      <c r="AG104" s="7">
        <f t="shared" ca="1" si="41"/>
        <v>-3605.4285696098423</v>
      </c>
    </row>
    <row r="105" spans="29:33" x14ac:dyDescent="0.25">
      <c r="AC105" s="35">
        <f ca="1">IF(YEAR(AC104)-YEAR($AC$76)&lt;Übersicht!$G$40-1,DATE(YEAR(AC104)+1,1,1),DATE(YEAR(AC104),1,1))</f>
        <v>64651</v>
      </c>
      <c r="AD105" s="7">
        <f ca="1">IF(AC105=AC104,0,-12*Verrentung!$E$25)</f>
        <v>-2037.3510480034799</v>
      </c>
      <c r="AE105" s="7">
        <f t="shared" ca="1" si="40"/>
        <v>-2037.3510480034799</v>
      </c>
      <c r="AF105" s="7">
        <f ca="1">IF(AC105=AC104,0,-12*Verrentung!$E$37)</f>
        <v>-3605.4285696098423</v>
      </c>
      <c r="AG105" s="7">
        <f t="shared" ca="1" si="41"/>
        <v>-3605.4285696098423</v>
      </c>
    </row>
    <row r="106" spans="29:33" x14ac:dyDescent="0.25">
      <c r="AC106" s="35">
        <f ca="1">IF(YEAR(AC105)-YEAR($AC$76)&lt;Übersicht!$G$40-1,DATE(YEAR(AC105)+1,1,1),DATE(YEAR(AC105),1,1))</f>
        <v>65016</v>
      </c>
      <c r="AD106" s="7">
        <f ca="1">IF(AC106=AC105,0,-12*Verrentung!$E$25)</f>
        <v>-2037.3510480034799</v>
      </c>
      <c r="AE106" s="7">
        <f t="shared" ca="1" si="40"/>
        <v>-2037.3510480034799</v>
      </c>
      <c r="AF106" s="7">
        <f ca="1">IF(AC106=AC105,0,-12*Verrentung!$E$37)</f>
        <v>-3605.4285696098423</v>
      </c>
      <c r="AG106" s="7">
        <f t="shared" ca="1" si="41"/>
        <v>-3605.4285696098423</v>
      </c>
    </row>
    <row r="107" spans="29:33" x14ac:dyDescent="0.25">
      <c r="AC107" s="35">
        <f ca="1">IF(YEAR(AC106)-YEAR($AC$76)&lt;Übersicht!$G$40-1,DATE(YEAR(AC106)+1,1,1),DATE(YEAR(AC106),1,1))</f>
        <v>65381</v>
      </c>
      <c r="AD107" s="7">
        <f ca="1">IF(AC107=AC106,0,-12*Verrentung!$E$25)</f>
        <v>-2037.3510480034799</v>
      </c>
      <c r="AE107" s="7">
        <f t="shared" ca="1" si="40"/>
        <v>-2037.3510480034799</v>
      </c>
      <c r="AF107" s="7">
        <f ca="1">IF(AC107=AC106,0,-12*Verrentung!$E$37)</f>
        <v>-3605.4285696098423</v>
      </c>
      <c r="AG107" s="7">
        <f t="shared" ca="1" si="41"/>
        <v>-3605.4285696098423</v>
      </c>
    </row>
    <row r="108" spans="29:33" x14ac:dyDescent="0.25">
      <c r="AC108" s="35">
        <f ca="1">IF(YEAR(AC107)-YEAR($AC$76)&lt;Übersicht!$G$40-1,DATE(YEAR(AC107)+1,1,1),DATE(YEAR(AC107),1,1))</f>
        <v>65381</v>
      </c>
      <c r="AD108" s="7">
        <f ca="1">IF(AC108=AC107,0,-12*Verrentung!$E$25)</f>
        <v>0</v>
      </c>
      <c r="AE108" s="7">
        <f t="shared" ca="1" si="40"/>
        <v>0</v>
      </c>
      <c r="AF108" s="7">
        <f ca="1">IF(AC108=AC107,0,-12*Verrentung!$E$37)</f>
        <v>0</v>
      </c>
      <c r="AG108" s="7">
        <f t="shared" ca="1" si="41"/>
        <v>0</v>
      </c>
    </row>
    <row r="109" spans="29:33" x14ac:dyDescent="0.25">
      <c r="AC109" s="35">
        <f ca="1">IF(YEAR(AC108)-YEAR($AC$76)&lt;Übersicht!$G$40-1,DATE(YEAR(AC108)+1,1,1),DATE(YEAR(AC108),1,1))</f>
        <v>65381</v>
      </c>
      <c r="AD109" s="7">
        <f ca="1">IF(AC109=AC108,0,-12*Verrentung!$E$25)</f>
        <v>0</v>
      </c>
      <c r="AE109" s="7">
        <f t="shared" ca="1" si="40"/>
        <v>0</v>
      </c>
      <c r="AF109" s="7">
        <f ca="1">IF(AC109=AC108,0,-12*Verrentung!$E$37)</f>
        <v>0</v>
      </c>
      <c r="AG109" s="7">
        <f t="shared" ca="1" si="41"/>
        <v>0</v>
      </c>
    </row>
    <row r="110" spans="29:33" x14ac:dyDescent="0.25">
      <c r="AC110" s="35">
        <f ca="1">IF(YEAR(AC109)-YEAR($AC$76)&lt;Übersicht!$G$40-1,DATE(YEAR(AC109)+1,1,1),DATE(YEAR(AC109),1,1))</f>
        <v>65381</v>
      </c>
      <c r="AD110" s="7">
        <f ca="1">IF(AC110=AC109,0,-12*Verrentung!$E$25)</f>
        <v>0</v>
      </c>
      <c r="AE110" s="7">
        <f t="shared" ca="1" si="40"/>
        <v>0</v>
      </c>
      <c r="AF110" s="7">
        <f ca="1">IF(AC110=AC109,0,-12*Verrentung!$E$37)</f>
        <v>0</v>
      </c>
      <c r="AG110" s="7">
        <f t="shared" ca="1" si="41"/>
        <v>0</v>
      </c>
    </row>
    <row r="111" spans="29:33" x14ac:dyDescent="0.25">
      <c r="AC111" s="35">
        <f ca="1">IF(YEAR(AC110)-YEAR($AC$76)&lt;Übersicht!$G$40-1,DATE(YEAR(AC110)+1,1,1),DATE(YEAR(AC110),1,1))</f>
        <v>65381</v>
      </c>
      <c r="AD111" s="7">
        <f ca="1">IF(AC111=AC110,0,-12*Verrentung!$E$25)</f>
        <v>0</v>
      </c>
      <c r="AE111" s="7">
        <f t="shared" ca="1" si="40"/>
        <v>0</v>
      </c>
      <c r="AF111" s="7">
        <f ca="1">IF(AC111=AC110,0,-12*Verrentung!$E$37)</f>
        <v>0</v>
      </c>
      <c r="AG111" s="7">
        <f t="shared" ca="1" si="41"/>
        <v>0</v>
      </c>
    </row>
    <row r="112" spans="29:33" x14ac:dyDescent="0.25">
      <c r="AC112" s="35">
        <f ca="1">IF(YEAR(AC111)-YEAR($AC$76)&lt;Übersicht!$G$40-1,DATE(YEAR(AC111)+1,1,1),DATE(YEAR(AC111),1,1))</f>
        <v>65381</v>
      </c>
      <c r="AD112" s="7">
        <f ca="1">IF(AC112=AC111,0,-12*Verrentung!$E$25)</f>
        <v>0</v>
      </c>
      <c r="AE112" s="7">
        <f t="shared" ca="1" si="40"/>
        <v>0</v>
      </c>
      <c r="AF112" s="7">
        <f ca="1">IF(AC112=AC111,0,-12*Verrentung!$E$37)</f>
        <v>0</v>
      </c>
      <c r="AG112" s="7">
        <f t="shared" ca="1" si="41"/>
        <v>0</v>
      </c>
    </row>
    <row r="113" spans="29:33" x14ac:dyDescent="0.25">
      <c r="AC113" s="35">
        <f ca="1">IF(YEAR(AC112)-YEAR($AC$76)&lt;Übersicht!$G$40-1,DATE(YEAR(AC112)+1,1,1),DATE(YEAR(AC112),1,1))</f>
        <v>65381</v>
      </c>
      <c r="AD113" s="7">
        <f ca="1">IF(AC113=AC112,0,-12*Verrentung!$E$25)</f>
        <v>0</v>
      </c>
      <c r="AE113" s="7">
        <f t="shared" ca="1" si="40"/>
        <v>0</v>
      </c>
      <c r="AF113" s="7">
        <f ca="1">IF(AC113=AC112,0,-12*Verrentung!$E$37)</f>
        <v>0</v>
      </c>
      <c r="AG113" s="7">
        <f t="shared" ca="1" si="41"/>
        <v>0</v>
      </c>
    </row>
    <row r="114" spans="29:33" x14ac:dyDescent="0.25">
      <c r="AC114" s="35">
        <f ca="1">IF(YEAR(AC113)-YEAR($AC$76)&lt;Übersicht!$G$40-1,DATE(YEAR(AC113)+1,1,1),DATE(YEAR(AC113),1,1))</f>
        <v>65381</v>
      </c>
      <c r="AD114" s="7">
        <f ca="1">IF(AC114=AC113,0,-12*Verrentung!$E$25)</f>
        <v>0</v>
      </c>
      <c r="AE114" s="7">
        <f t="shared" ca="1" si="40"/>
        <v>0</v>
      </c>
      <c r="AF114" s="7">
        <f ca="1">IF(AC114=AC113,0,-12*Verrentung!$E$37)</f>
        <v>0</v>
      </c>
      <c r="AG114" s="7">
        <f t="shared" ca="1" si="41"/>
        <v>0</v>
      </c>
    </row>
    <row r="115" spans="29:33" x14ac:dyDescent="0.25">
      <c r="AC115" s="35">
        <f ca="1">IF(YEAR(AC114)-YEAR($AC$76)&lt;Übersicht!$G$40-1,DATE(YEAR(AC114)+1,1,1),DATE(YEAR(AC114),1,1))</f>
        <v>65381</v>
      </c>
      <c r="AD115" s="7">
        <f ca="1">IF(AC115=AC114,0,-12*Verrentung!$E$25)</f>
        <v>0</v>
      </c>
      <c r="AE115" s="7">
        <f t="shared" ca="1" si="40"/>
        <v>0</v>
      </c>
      <c r="AF115" s="7">
        <f ca="1">IF(AC115=AC114,0,-12*Verrentung!$E$37)</f>
        <v>0</v>
      </c>
      <c r="AG115" s="7">
        <f t="shared" ca="1" si="41"/>
        <v>0</v>
      </c>
    </row>
    <row r="116" spans="29:33" x14ac:dyDescent="0.25">
      <c r="AC116" s="35">
        <f ca="1">IF(YEAR(AC115)-YEAR($AC$76)&lt;Übersicht!$G$40-1,DATE(YEAR(AC115)+1,1,1),DATE(YEAR(AC115),1,1))</f>
        <v>65381</v>
      </c>
      <c r="AD116" s="7">
        <f ca="1">IF(AC116=AC115,0,-12*Verrentung!$E$25)</f>
        <v>0</v>
      </c>
      <c r="AE116" s="7">
        <f t="shared" ca="1" si="40"/>
        <v>0</v>
      </c>
      <c r="AF116" s="7">
        <f ca="1">IF(AC116=AC115,0,-12*Verrentung!$E$37)</f>
        <v>0</v>
      </c>
      <c r="AG116" s="7">
        <f t="shared" ca="1" si="41"/>
        <v>0</v>
      </c>
    </row>
    <row r="117" spans="29:33" x14ac:dyDescent="0.25">
      <c r="AC117" s="35">
        <f ca="1">IF(YEAR(AC116)-YEAR($AC$76)&lt;Übersicht!$G$40-1,DATE(YEAR(AC116)+1,1,1),DATE(YEAR(AC116),1,1))</f>
        <v>65381</v>
      </c>
      <c r="AD117" s="7">
        <f ca="1">IF(AC117=AC116,0,-12*Verrentung!$E$25)</f>
        <v>0</v>
      </c>
      <c r="AE117" s="7">
        <f t="shared" ca="1" si="40"/>
        <v>0</v>
      </c>
      <c r="AF117" s="7">
        <f ca="1">IF(AC117=AC116,0,-12*Verrentung!$E$37)</f>
        <v>0</v>
      </c>
      <c r="AG117" s="7">
        <f t="shared" ca="1" si="41"/>
        <v>0</v>
      </c>
    </row>
    <row r="118" spans="29:33" x14ac:dyDescent="0.25">
      <c r="AC118" s="35">
        <f ca="1">IF(YEAR(AC117)-YEAR($AC$76)&lt;Übersicht!$G$40-1,DATE(YEAR(AC117)+1,1,1),DATE(YEAR(AC117),1,1))</f>
        <v>65381</v>
      </c>
      <c r="AD118" s="7">
        <f ca="1">IF(AC118=AC117,0,-12*Verrentung!$E$25)</f>
        <v>0</v>
      </c>
      <c r="AE118" s="7">
        <f t="shared" ca="1" si="40"/>
        <v>0</v>
      </c>
      <c r="AF118" s="7">
        <f ca="1">IF(AC118=AC117,0,-12*Verrentung!$E$37)</f>
        <v>0</v>
      </c>
      <c r="AG118" s="7">
        <f t="shared" ca="1" si="41"/>
        <v>0</v>
      </c>
    </row>
    <row r="119" spans="29:33" x14ac:dyDescent="0.25">
      <c r="AC119" s="35">
        <f ca="1">IF(YEAR(AC118)-YEAR($AC$76)&lt;Übersicht!$G$40-1,DATE(YEAR(AC118)+1,1,1),DATE(YEAR(AC118),1,1))</f>
        <v>65381</v>
      </c>
      <c r="AD119" s="7">
        <f ca="1">IF(AC119=AC118,0,-12*Verrentung!$E$25)</f>
        <v>0</v>
      </c>
      <c r="AE119" s="7">
        <f t="shared" ca="1" si="40"/>
        <v>0</v>
      </c>
      <c r="AF119" s="7">
        <f ca="1">IF(AC119=AC118,0,-12*Verrentung!$E$37)</f>
        <v>0</v>
      </c>
      <c r="AG119" s="7">
        <f t="shared" ca="1" si="41"/>
        <v>0</v>
      </c>
    </row>
    <row r="120" spans="29:33" x14ac:dyDescent="0.25">
      <c r="AC120" s="35">
        <f ca="1">IF(YEAR(AC119)-YEAR($AC$76)&lt;Übersicht!$G$40-1,DATE(YEAR(AC119)+1,1,1),DATE(YEAR(AC119),1,1))</f>
        <v>65381</v>
      </c>
      <c r="AD120" s="7">
        <f ca="1">IF(AC120=AC119,0,-12*Verrentung!$E$25)</f>
        <v>0</v>
      </c>
      <c r="AE120" s="7">
        <f t="shared" ca="1" si="40"/>
        <v>0</v>
      </c>
      <c r="AF120" s="7">
        <f ca="1">IF(AC120=AC119,0,-12*Verrentung!$E$37)</f>
        <v>0</v>
      </c>
      <c r="AG120" s="7">
        <f t="shared" ca="1" si="41"/>
        <v>0</v>
      </c>
    </row>
    <row r="121" spans="29:33" x14ac:dyDescent="0.25">
      <c r="AC121" s="35">
        <f ca="1">IF(YEAR(AC120)-YEAR($AC$76)&lt;Übersicht!$G$40-1,DATE(YEAR(AC120)+1,1,1),DATE(YEAR(AC120),1,1))</f>
        <v>65381</v>
      </c>
      <c r="AD121" s="7">
        <f ca="1">IF(AC121=AC120,0,-12*Verrentung!$E$25)</f>
        <v>0</v>
      </c>
      <c r="AE121" s="7">
        <f t="shared" ca="1" si="40"/>
        <v>0</v>
      </c>
      <c r="AF121" s="7">
        <f ca="1">IF(AC121=AC120,0,-12*Verrentung!$E$37)</f>
        <v>0</v>
      </c>
      <c r="AG121" s="7">
        <f t="shared" ca="1" si="41"/>
        <v>0</v>
      </c>
    </row>
    <row r="122" spans="29:33" x14ac:dyDescent="0.25">
      <c r="AC122" s="35">
        <f ca="1">IF(YEAR(AC121)-YEAR($AC$76)&lt;Übersicht!$G$40-1,DATE(YEAR(AC121)+1,1,1),DATE(YEAR(AC121),1,1))</f>
        <v>65381</v>
      </c>
      <c r="AD122" s="7">
        <f ca="1">IF(AC122=AC121,0,-12*Verrentung!$E$25)</f>
        <v>0</v>
      </c>
      <c r="AE122" s="7">
        <f t="shared" ca="1" si="40"/>
        <v>0</v>
      </c>
      <c r="AF122" s="7">
        <f ca="1">IF(AC122=AC121,0,-12*Verrentung!$E$37)</f>
        <v>0</v>
      </c>
      <c r="AG122" s="7">
        <f t="shared" ca="1" si="41"/>
        <v>0</v>
      </c>
    </row>
    <row r="123" spans="29:33" x14ac:dyDescent="0.25">
      <c r="AC123" s="35">
        <f ca="1">IF(YEAR(AC122)-YEAR($AC$76)&lt;Übersicht!$G$40-1,DATE(YEAR(AC122)+1,1,1),DATE(YEAR(AC122),1,1))</f>
        <v>65381</v>
      </c>
      <c r="AD123" s="7">
        <f ca="1">IF(AC123=AC122,0,-12*Verrentung!$E$25)</f>
        <v>0</v>
      </c>
      <c r="AE123" s="7">
        <f t="shared" ca="1" si="40"/>
        <v>0</v>
      </c>
      <c r="AF123" s="7">
        <f ca="1">IF(AC123=AC122,0,-12*Verrentung!$E$37)</f>
        <v>0</v>
      </c>
      <c r="AG123" s="7">
        <f t="shared" ca="1" si="41"/>
        <v>0</v>
      </c>
    </row>
    <row r="124" spans="29:33" x14ac:dyDescent="0.25">
      <c r="AC124" s="35">
        <f ca="1">IF(YEAR(AC123)-YEAR($AC$76)&lt;Übersicht!$G$40-1,DATE(YEAR(AC123)+1,1,1),DATE(YEAR(AC123),1,1))</f>
        <v>65381</v>
      </c>
      <c r="AD124" s="7">
        <f ca="1">IF(AC124=AC123,0,-12*Verrentung!$E$25)</f>
        <v>0</v>
      </c>
      <c r="AE124" s="7">
        <f t="shared" ca="1" si="40"/>
        <v>0</v>
      </c>
      <c r="AF124" s="7">
        <f ca="1">IF(AC124=AC123,0,-12*Verrentung!$E$37)</f>
        <v>0</v>
      </c>
      <c r="AG124" s="7">
        <f t="shared" ca="1" si="41"/>
        <v>0</v>
      </c>
    </row>
    <row r="125" spans="29:33" x14ac:dyDescent="0.25">
      <c r="AC125" s="35">
        <f ca="1">IF(YEAR(AC124)-YEAR($AC$76)&lt;Übersicht!$G$40-1,DATE(YEAR(AC124)+1,1,1),DATE(YEAR(AC124),1,1))</f>
        <v>65381</v>
      </c>
      <c r="AD125" s="7">
        <f ca="1">IF(AC125=AC124,0,-12*Verrentung!$E$25)</f>
        <v>0</v>
      </c>
      <c r="AE125" s="7">
        <f t="shared" ca="1" si="40"/>
        <v>0</v>
      </c>
      <c r="AF125" s="7">
        <f ca="1">IF(AC125=AC124,0,-12*Verrentung!$E$37)</f>
        <v>0</v>
      </c>
      <c r="AG125" s="7">
        <f t="shared" ca="1" si="41"/>
        <v>0</v>
      </c>
    </row>
    <row r="126" spans="29:33" x14ac:dyDescent="0.25">
      <c r="AC126" s="35">
        <f ca="1">IF(YEAR(AC125)-YEAR($AC$76)&lt;Übersicht!$G$40-1,DATE(YEAR(AC125)+1,1,1),DATE(YEAR(AC125),1,1))</f>
        <v>65381</v>
      </c>
      <c r="AD126" s="7">
        <f ca="1">IF(AC126=AC125,0,-12*Verrentung!$E$25)</f>
        <v>0</v>
      </c>
      <c r="AE126" s="7">
        <f t="shared" ca="1" si="40"/>
        <v>0</v>
      </c>
      <c r="AF126" s="7">
        <f ca="1">IF(AC126=AC125,0,-12*Verrentung!$E$37)</f>
        <v>0</v>
      </c>
      <c r="AG126" s="7">
        <f t="shared" ca="1" si="41"/>
        <v>0</v>
      </c>
    </row>
    <row r="127" spans="29:33" x14ac:dyDescent="0.25">
      <c r="AC127" s="35">
        <f ca="1">IF(YEAR(AC126)-YEAR($AC$76)&lt;Übersicht!$G$40-1,DATE(YEAR(AC126)+1,1,1),DATE(YEAR(AC126),1,1))</f>
        <v>65381</v>
      </c>
      <c r="AD127" s="7">
        <f ca="1">IF(AC127=AC126,0,-12*Verrentung!$E$25)</f>
        <v>0</v>
      </c>
      <c r="AE127" s="7">
        <f t="shared" ca="1" si="40"/>
        <v>0</v>
      </c>
      <c r="AF127" s="7">
        <f ca="1">IF(AC127=AC126,0,-12*Verrentung!$E$37)</f>
        <v>0</v>
      </c>
      <c r="AG127" s="7">
        <f t="shared" ca="1" si="41"/>
        <v>0</v>
      </c>
    </row>
    <row r="128" spans="29:33" x14ac:dyDescent="0.25">
      <c r="AC128" s="35">
        <f ca="1">IF(YEAR(AC127)-YEAR($AC$76)&lt;Übersicht!$G$40-1,DATE(YEAR(AC127)+1,1,1),DATE(YEAR(AC127),1,1))</f>
        <v>65381</v>
      </c>
      <c r="AD128" s="7">
        <f ca="1">IF(AC128=AC127,0,-12*Verrentung!$E$25)</f>
        <v>0</v>
      </c>
      <c r="AE128" s="7">
        <f t="shared" ca="1" si="40"/>
        <v>0</v>
      </c>
      <c r="AF128" s="7">
        <f ca="1">IF(AC128=AC127,0,-12*Verrentung!$E$37)</f>
        <v>0</v>
      </c>
      <c r="AG128" s="7">
        <f t="shared" ca="1" si="41"/>
        <v>0</v>
      </c>
    </row>
    <row r="129" spans="29:33" x14ac:dyDescent="0.25">
      <c r="AC129" s="35">
        <f ca="1">IF(YEAR(AC128)-YEAR($AC$76)&lt;Übersicht!$G$40-1,DATE(YEAR(AC128)+1,1,1),DATE(YEAR(AC128),1,1))</f>
        <v>65381</v>
      </c>
      <c r="AD129" s="7">
        <f ca="1">IF(AC129=AC128,0,-12*Verrentung!$E$25)</f>
        <v>0</v>
      </c>
      <c r="AE129" s="7">
        <f t="shared" ca="1" si="40"/>
        <v>0</v>
      </c>
      <c r="AF129" s="7">
        <f ca="1">IF(AC129=AC128,0,-12*Verrentung!$E$37)</f>
        <v>0</v>
      </c>
      <c r="AG129" s="7">
        <f t="shared" ca="1" si="41"/>
        <v>0</v>
      </c>
    </row>
    <row r="130" spans="29:33" x14ac:dyDescent="0.25">
      <c r="AC130" s="35">
        <f ca="1">IF(YEAR(AC129)-YEAR($AC$76)&lt;Übersicht!$G$40-1,DATE(YEAR(AC129)+1,1,1),DATE(YEAR(AC129),1,1))</f>
        <v>65381</v>
      </c>
      <c r="AD130" s="7">
        <f ca="1">IF(AC130=AC129,0,-12*Verrentung!$E$25)</f>
        <v>0</v>
      </c>
      <c r="AE130" s="7">
        <f t="shared" ca="1" si="40"/>
        <v>0</v>
      </c>
      <c r="AF130" s="7">
        <f ca="1">IF(AC130=AC129,0,-12*Verrentung!$E$37)</f>
        <v>0</v>
      </c>
      <c r="AG130" s="7">
        <f t="shared" ca="1" si="41"/>
        <v>0</v>
      </c>
    </row>
    <row r="131" spans="29:33" x14ac:dyDescent="0.25">
      <c r="AC131" s="35">
        <f ca="1">IF(YEAR(AC130)-YEAR($AC$76)&lt;Übersicht!$G$40-1,DATE(YEAR(AC130)+1,1,1),DATE(YEAR(AC130),1,1))</f>
        <v>65381</v>
      </c>
      <c r="AD131" s="7">
        <f ca="1">IF(AC131=AC130,0,-12*Verrentung!$E$25)</f>
        <v>0</v>
      </c>
      <c r="AE131" s="7">
        <f t="shared" ca="1" si="40"/>
        <v>0</v>
      </c>
      <c r="AF131" s="7">
        <f ca="1">IF(AC131=AC130,0,-12*Verrentung!$E$37)</f>
        <v>0</v>
      </c>
      <c r="AG131" s="7">
        <f t="shared" ca="1" si="41"/>
        <v>0</v>
      </c>
    </row>
    <row r="132" spans="29:33" x14ac:dyDescent="0.25">
      <c r="AC132" s="35">
        <f ca="1">IF(YEAR(AC131)-YEAR($AC$76)&lt;Übersicht!$G$40-1,DATE(YEAR(AC131)+1,1,1),DATE(YEAR(AC131),1,1))</f>
        <v>65381</v>
      </c>
      <c r="AD132" s="7">
        <f ca="1">IF(AC132=AC131,0,-12*Verrentung!$E$25)</f>
        <v>0</v>
      </c>
      <c r="AE132" s="7">
        <f t="shared" ca="1" si="40"/>
        <v>0</v>
      </c>
      <c r="AF132" s="7">
        <f ca="1">IF(AC132=AC131,0,-12*Verrentung!$E$37)</f>
        <v>0</v>
      </c>
      <c r="AG132" s="7">
        <f t="shared" ca="1" si="41"/>
        <v>0</v>
      </c>
    </row>
    <row r="133" spans="29:33" x14ac:dyDescent="0.25">
      <c r="AC133" s="35">
        <f ca="1">IF(YEAR(AC132)-YEAR($AC$76)&lt;Übersicht!$G$40-1,DATE(YEAR(AC132)+1,1,1),DATE(YEAR(AC132),1,1))</f>
        <v>65381</v>
      </c>
      <c r="AD133" s="7">
        <f ca="1">IF(AC133=AC132,0,-12*Verrentung!$E$25)</f>
        <v>0</v>
      </c>
      <c r="AE133" s="7">
        <f t="shared" ca="1" si="40"/>
        <v>0</v>
      </c>
      <c r="AF133" s="7">
        <f ca="1">IF(AC133=AC132,0,-12*Verrentung!$E$37)</f>
        <v>0</v>
      </c>
      <c r="AG133" s="7">
        <f t="shared" ca="1" si="41"/>
        <v>0</v>
      </c>
    </row>
    <row r="134" spans="29:33" x14ac:dyDescent="0.25">
      <c r="AC134" s="35">
        <f ca="1">IF(YEAR(AC133)-YEAR($AC$76)&lt;Übersicht!$G$40-1,DATE(YEAR(AC133)+1,1,1),DATE(YEAR(AC133),1,1))</f>
        <v>65381</v>
      </c>
      <c r="AD134" s="7">
        <f ca="1">IF(AC134=AC133,0,-12*Verrentung!$E$25)</f>
        <v>0</v>
      </c>
      <c r="AE134" s="7">
        <f t="shared" ca="1" si="40"/>
        <v>0</v>
      </c>
      <c r="AF134" s="7">
        <f ca="1">IF(AC134=AC133,0,-12*Verrentung!$E$37)</f>
        <v>0</v>
      </c>
      <c r="AG134" s="7">
        <f t="shared" ca="1" si="41"/>
        <v>0</v>
      </c>
    </row>
    <row r="135" spans="29:33" x14ac:dyDescent="0.25">
      <c r="AC135" s="35">
        <f ca="1">IF(YEAR(AC134)-YEAR($AC$76)&lt;Übersicht!$G$40-1,DATE(YEAR(AC134)+1,1,1),DATE(YEAR(AC134),1,1))</f>
        <v>65381</v>
      </c>
      <c r="AD135" s="7">
        <f ca="1">IF(AC135=AC134,0,-12*Verrentung!$E$25)</f>
        <v>0</v>
      </c>
      <c r="AE135" s="7">
        <f t="shared" ca="1" si="40"/>
        <v>0</v>
      </c>
      <c r="AF135" s="7">
        <f ca="1">IF(AC135=AC134,0,-12*Verrentung!$E$37)</f>
        <v>0</v>
      </c>
      <c r="AG135" s="7">
        <f t="shared" ca="1" si="41"/>
        <v>0</v>
      </c>
    </row>
    <row r="136" spans="29:33" x14ac:dyDescent="0.25">
      <c r="AC136" s="35">
        <f ca="1">IF(YEAR(AC135)-YEAR($AC$76)&lt;Übersicht!$G$40-1,DATE(YEAR(AC135)+1,1,1),DATE(YEAR(AC135),1,1))</f>
        <v>65381</v>
      </c>
      <c r="AD136" s="7">
        <f ca="1">IF(AC136=AC135,0,-12*Verrentung!$E$25)</f>
        <v>0</v>
      </c>
      <c r="AE136" s="7">
        <f t="shared" ca="1" si="40"/>
        <v>0</v>
      </c>
      <c r="AF136" s="7">
        <f ca="1">IF(AC136=AC135,0,-12*Verrentung!$E$37)</f>
        <v>0</v>
      </c>
      <c r="AG136" s="7">
        <f t="shared" ca="1" si="41"/>
        <v>0</v>
      </c>
    </row>
    <row r="137" spans="29:33" x14ac:dyDescent="0.25">
      <c r="AC137" s="35">
        <f ca="1">IF(YEAR(AC136)-YEAR($AC$76)&lt;Übersicht!$G$40-1,DATE(YEAR(AC136)+1,1,1),DATE(YEAR(AC136),1,1))</f>
        <v>65381</v>
      </c>
      <c r="AD137" s="7">
        <f ca="1">IF(AC137=AC136,0,-12*Verrentung!$E$25)</f>
        <v>0</v>
      </c>
      <c r="AE137" s="7">
        <f t="shared" ca="1" si="40"/>
        <v>0</v>
      </c>
      <c r="AF137" s="7">
        <f ca="1">IF(AC137=AC136,0,-12*Verrentung!$E$37)</f>
        <v>0</v>
      </c>
      <c r="AG137" s="7">
        <f t="shared" ca="1" si="41"/>
        <v>0</v>
      </c>
    </row>
    <row r="138" spans="29:33" x14ac:dyDescent="0.25">
      <c r="AC138" s="35">
        <f ca="1">IF(YEAR(AC137)-YEAR($AC$76)&lt;Übersicht!$G$40-1,DATE(YEAR(AC137)+1,1,1),DATE(YEAR(AC137),1,1))</f>
        <v>65381</v>
      </c>
      <c r="AD138" s="7">
        <f ca="1">IF(AC138=AC137,0,-12*Verrentung!$E$25)</f>
        <v>0</v>
      </c>
      <c r="AE138" s="7">
        <f t="shared" ca="1" si="40"/>
        <v>0</v>
      </c>
      <c r="AF138" s="7">
        <f ca="1">IF(AC138=AC137,0,-12*Verrentung!$E$37)</f>
        <v>0</v>
      </c>
      <c r="AG138" s="7">
        <f t="shared" ca="1" si="41"/>
        <v>0</v>
      </c>
    </row>
    <row r="139" spans="29:33" x14ac:dyDescent="0.25">
      <c r="AC139" s="35">
        <f ca="1">IF(YEAR(AC138)-YEAR($AC$76)&lt;Übersicht!$G$40-1,DATE(YEAR(AC138)+1,1,1),DATE(YEAR(AC138),1,1))</f>
        <v>65381</v>
      </c>
      <c r="AD139" s="7">
        <f ca="1">IF(AC139=AC138,0,-12*Verrentung!$E$25)</f>
        <v>0</v>
      </c>
      <c r="AE139" s="7">
        <f t="shared" ca="1" si="40"/>
        <v>0</v>
      </c>
      <c r="AF139" s="7">
        <f ca="1">IF(AC139=AC138,0,-12*Verrentung!$E$37)</f>
        <v>0</v>
      </c>
      <c r="AG139" s="7">
        <f t="shared" ca="1" si="41"/>
        <v>0</v>
      </c>
    </row>
    <row r="140" spans="29:33" x14ac:dyDescent="0.25">
      <c r="AC140" s="35">
        <f ca="1">IF(YEAR(AC139)-YEAR($AC$76)&lt;Übersicht!$G$40-1,DATE(YEAR(AC139)+1,1,1),DATE(YEAR(AC139),1,1))</f>
        <v>65381</v>
      </c>
      <c r="AD140" s="7">
        <f ca="1">IF(AC140=AC139,0,-12*Verrentung!$E$25)</f>
        <v>0</v>
      </c>
      <c r="AE140" s="7">
        <f t="shared" ca="1" si="40"/>
        <v>0</v>
      </c>
      <c r="AF140" s="7">
        <f ca="1">IF(AC140=AC139,0,-12*Verrentung!$E$37)</f>
        <v>0</v>
      </c>
      <c r="AG140" s="7">
        <f t="shared" ca="1" si="41"/>
        <v>0</v>
      </c>
    </row>
    <row r="141" spans="29:33" x14ac:dyDescent="0.25">
      <c r="AC141" s="35">
        <f ca="1">IF(YEAR(AC140)-YEAR($AC$76)&lt;Übersicht!$G$40-1,DATE(YEAR(AC140)+1,1,1),DATE(YEAR(AC140),1,1))</f>
        <v>65381</v>
      </c>
      <c r="AD141" s="7">
        <f ca="1">IF(AC141=AC140,0,-12*Verrentung!$E$25)</f>
        <v>0</v>
      </c>
      <c r="AE141" s="7">
        <f t="shared" ca="1" si="40"/>
        <v>0</v>
      </c>
      <c r="AF141" s="7">
        <f ca="1">IF(AC141=AC140,0,-12*Verrentung!$E$37)</f>
        <v>0</v>
      </c>
      <c r="AG141" s="7">
        <f t="shared" ca="1" si="41"/>
        <v>0</v>
      </c>
    </row>
    <row r="142" spans="29:33" x14ac:dyDescent="0.25">
      <c r="AC142" s="35">
        <f ca="1">IF(YEAR(AC141)-YEAR($AC$76)&lt;Übersicht!$G$40-1,DATE(YEAR(AC141)+1,1,1),DATE(YEAR(AC141),1,1))</f>
        <v>65381</v>
      </c>
      <c r="AD142" s="7">
        <f ca="1">IF(AC142=AC141,0,-12*Verrentung!$E$25)</f>
        <v>0</v>
      </c>
      <c r="AE142" s="7">
        <f t="shared" ca="1" si="40"/>
        <v>0</v>
      </c>
      <c r="AF142" s="7">
        <f ca="1">IF(AC142=AC141,0,-12*Verrentung!$E$37)</f>
        <v>0</v>
      </c>
      <c r="AG142" s="7">
        <f t="shared" ca="1" si="41"/>
        <v>0</v>
      </c>
    </row>
    <row r="143" spans="29:33" x14ac:dyDescent="0.25">
      <c r="AC143" s="35">
        <f ca="1">IF(YEAR(AC142)-YEAR($AC$76)&lt;Übersicht!$G$40-1,DATE(YEAR(AC142)+1,1,1),DATE(YEAR(AC142),1,1))</f>
        <v>65381</v>
      </c>
      <c r="AD143" s="7">
        <f ca="1">IF(AC143=AC142,0,-12*Verrentung!$E$25)</f>
        <v>0</v>
      </c>
      <c r="AE143" s="7">
        <f t="shared" ca="1" si="40"/>
        <v>0</v>
      </c>
      <c r="AF143" s="7">
        <f ca="1">IF(AC143=AC142,0,-12*Verrentung!$E$37)</f>
        <v>0</v>
      </c>
      <c r="AG143" s="7">
        <f t="shared" ca="1" si="41"/>
        <v>0</v>
      </c>
    </row>
    <row r="144" spans="29:33" x14ac:dyDescent="0.25">
      <c r="AC144" s="35">
        <f ca="1">IF(YEAR(AC143)-YEAR($AC$76)&lt;Übersicht!$G$40-1,DATE(YEAR(AC143)+1,1,1),DATE(YEAR(AC143),1,1))</f>
        <v>65381</v>
      </c>
      <c r="AD144" s="7">
        <f ca="1">IF(AC144=AC143,0,-12*Verrentung!$E$25)</f>
        <v>0</v>
      </c>
      <c r="AE144" s="7">
        <f t="shared" ref="AE144:AE149" ca="1" si="42">AD144</f>
        <v>0</v>
      </c>
      <c r="AF144" s="7">
        <f ca="1">IF(AC144=AC143,0,-12*Verrentung!$E$37)</f>
        <v>0</v>
      </c>
      <c r="AG144" s="7">
        <f t="shared" ref="AG144:AG149" ca="1" si="43">AF144</f>
        <v>0</v>
      </c>
    </row>
    <row r="145" spans="29:33" x14ac:dyDescent="0.25">
      <c r="AC145" s="35">
        <f ca="1">IF(YEAR(AC144)-YEAR($AC$76)&lt;Übersicht!$G$40-1,DATE(YEAR(AC144)+1,1,1),DATE(YEAR(AC144),1,1))</f>
        <v>65381</v>
      </c>
      <c r="AD145" s="7">
        <f ca="1">IF(AC145=AC144,0,-12*Verrentung!$E$25)</f>
        <v>0</v>
      </c>
      <c r="AE145" s="7">
        <f t="shared" ca="1" si="42"/>
        <v>0</v>
      </c>
      <c r="AF145" s="7">
        <f ca="1">IF(AC145=AC144,0,-12*Verrentung!$E$37)</f>
        <v>0</v>
      </c>
      <c r="AG145" s="7">
        <f t="shared" ca="1" si="43"/>
        <v>0</v>
      </c>
    </row>
    <row r="146" spans="29:33" x14ac:dyDescent="0.25">
      <c r="AC146" s="35">
        <f ca="1">IF(YEAR(AC145)-YEAR($AC$76)&lt;Übersicht!$G$40-1,DATE(YEAR(AC145)+1,1,1),DATE(YEAR(AC145),1,1))</f>
        <v>65381</v>
      </c>
      <c r="AD146" s="7">
        <f ca="1">IF(AC146=AC145,0,-12*Verrentung!$E$25)</f>
        <v>0</v>
      </c>
      <c r="AE146" s="7">
        <f t="shared" ca="1" si="42"/>
        <v>0</v>
      </c>
      <c r="AF146" s="7">
        <f ca="1">IF(AC146=AC145,0,-12*Verrentung!$E$37)</f>
        <v>0</v>
      </c>
      <c r="AG146" s="7">
        <f t="shared" ca="1" si="43"/>
        <v>0</v>
      </c>
    </row>
    <row r="147" spans="29:33" x14ac:dyDescent="0.25">
      <c r="AC147" s="35">
        <f ca="1">IF(YEAR(AC146)-YEAR($AC$76)&lt;Übersicht!$G$40-1,DATE(YEAR(AC146)+1,1,1),DATE(YEAR(AC146),1,1))</f>
        <v>65381</v>
      </c>
      <c r="AD147" s="7">
        <f ca="1">IF(AC147=AC146,0,-12*Verrentung!$E$25)</f>
        <v>0</v>
      </c>
      <c r="AE147" s="7">
        <f t="shared" ca="1" si="42"/>
        <v>0</v>
      </c>
      <c r="AF147" s="7">
        <f ca="1">IF(AC147=AC146,0,-12*Verrentung!$E$37)</f>
        <v>0</v>
      </c>
      <c r="AG147" s="7">
        <f t="shared" ca="1" si="43"/>
        <v>0</v>
      </c>
    </row>
    <row r="148" spans="29:33" x14ac:dyDescent="0.25">
      <c r="AC148" s="35">
        <f ca="1">IF(YEAR(AC147)-YEAR($AC$76)&lt;Übersicht!$G$40-1,DATE(YEAR(AC147)+1,1,1),DATE(YEAR(AC147),1,1))</f>
        <v>65381</v>
      </c>
      <c r="AD148" s="7">
        <f ca="1">IF(AC148=AC147,0,-12*Verrentung!$E$25)</f>
        <v>0</v>
      </c>
      <c r="AE148" s="7">
        <f t="shared" ca="1" si="42"/>
        <v>0</v>
      </c>
      <c r="AF148" s="7">
        <f ca="1">IF(AC148=AC147,0,-12*Verrentung!$E$37)</f>
        <v>0</v>
      </c>
      <c r="AG148" s="7">
        <f t="shared" ca="1" si="43"/>
        <v>0</v>
      </c>
    </row>
    <row r="149" spans="29:33" x14ac:dyDescent="0.25">
      <c r="AC149" s="35">
        <f ca="1">IF(YEAR(AC148)-YEAR($AC$76)&lt;Übersicht!$G$40-1,DATE(YEAR(AC148)+1,1,1),DATE(YEAR(AC148),1,1))</f>
        <v>65381</v>
      </c>
      <c r="AD149" s="7">
        <f ca="1">IF(AC149=AC148,0,-12*Verrentung!$E$25)</f>
        <v>0</v>
      </c>
      <c r="AE149" s="7">
        <f t="shared" ca="1" si="42"/>
        <v>0</v>
      </c>
      <c r="AF149" s="7">
        <f ca="1">IF(AC149=AC148,0,-12*Verrentung!$E$37)</f>
        <v>0</v>
      </c>
      <c r="AG149" s="7">
        <f t="shared" ca="1" si="43"/>
        <v>0</v>
      </c>
    </row>
  </sheetData>
  <sheetProtection sheet="1" objects="1" scenarios="1"/>
  <mergeCells count="13">
    <mergeCell ref="AC1:AG1"/>
    <mergeCell ref="C2:D2"/>
    <mergeCell ref="E2:F2"/>
    <mergeCell ref="H2:I2"/>
    <mergeCell ref="J2:K2"/>
    <mergeCell ref="M2:N2"/>
    <mergeCell ref="O2:P2"/>
    <mergeCell ref="B1:F1"/>
    <mergeCell ref="G1:K1"/>
    <mergeCell ref="L1:P1"/>
    <mergeCell ref="Q1:T1"/>
    <mergeCell ref="U1:X1"/>
    <mergeCell ref="Y1:AA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4" workbookViewId="0">
      <selection activeCell="I29" sqref="I29"/>
    </sheetView>
  </sheetViews>
  <sheetFormatPr baseColWidth="10" defaultRowHeight="15" x14ac:dyDescent="0.25"/>
  <cols>
    <col min="1" max="1" width="13.42578125" bestFit="1" customWidth="1"/>
    <col min="2" max="2" width="38.85546875" bestFit="1" customWidth="1"/>
    <col min="3" max="3" width="8.28515625" bestFit="1" customWidth="1"/>
    <col min="4" max="5" width="12.5703125" bestFit="1" customWidth="1"/>
  </cols>
  <sheetData>
    <row r="1" spans="1:5" x14ac:dyDescent="0.25">
      <c r="D1" t="s">
        <v>47</v>
      </c>
      <c r="E1" t="s">
        <v>48</v>
      </c>
    </row>
    <row r="2" spans="1:5" x14ac:dyDescent="0.25">
      <c r="A2" s="58" t="s">
        <v>68</v>
      </c>
      <c r="B2" s="19" t="s">
        <v>28</v>
      </c>
      <c r="C2" s="4" t="s">
        <v>4</v>
      </c>
      <c r="D2" s="6">
        <f>Übersicht!F26</f>
        <v>70806</v>
      </c>
      <c r="E2" s="6">
        <f>Übersicht!G26</f>
        <v>46286.400000000031</v>
      </c>
    </row>
    <row r="3" spans="1:5" x14ac:dyDescent="0.25">
      <c r="A3" s="60"/>
      <c r="B3" s="16" t="s">
        <v>70</v>
      </c>
      <c r="C3" s="4" t="s">
        <v>4</v>
      </c>
      <c r="D3" s="6">
        <f>Übersicht!F33</f>
        <v>102699.82823220188</v>
      </c>
      <c r="E3" s="6">
        <f>Übersicht!G33</f>
        <v>61630.785035570894</v>
      </c>
    </row>
    <row r="4" spans="1:5" x14ac:dyDescent="0.25">
      <c r="A4" s="60"/>
      <c r="B4" s="16" t="s">
        <v>69</v>
      </c>
      <c r="C4" s="4" t="s">
        <v>4</v>
      </c>
      <c r="D4" s="6">
        <f>D3-D2</f>
        <v>31893.828232201879</v>
      </c>
      <c r="E4" s="6">
        <f>E3-E2</f>
        <v>15344.385035570864</v>
      </c>
    </row>
    <row r="5" spans="1:5" x14ac:dyDescent="0.25">
      <c r="A5" s="60"/>
      <c r="B5" s="18" t="s">
        <v>72</v>
      </c>
      <c r="C5" s="4" t="s">
        <v>4</v>
      </c>
      <c r="D5" s="6">
        <f>Übersicht!F36</f>
        <v>181744.277779355</v>
      </c>
      <c r="E5" s="6">
        <f>Übersicht!G36</f>
        <v>109065.83494900508</v>
      </c>
    </row>
    <row r="6" spans="1:5" x14ac:dyDescent="0.25">
      <c r="A6" s="59"/>
      <c r="B6" s="18" t="s">
        <v>71</v>
      </c>
      <c r="C6" s="4" t="s">
        <v>4</v>
      </c>
      <c r="D6" s="6">
        <f>D5-D2</f>
        <v>110938.277779355</v>
      </c>
      <c r="E6" s="6">
        <f>E5-E2</f>
        <v>62779.434949005044</v>
      </c>
    </row>
    <row r="7" spans="1:5" x14ac:dyDescent="0.25">
      <c r="A7" s="42" t="s">
        <v>55</v>
      </c>
      <c r="B7" s="32" t="s">
        <v>50</v>
      </c>
      <c r="C7" s="32"/>
      <c r="D7" s="36">
        <f>Übersicht!F22</f>
        <v>42</v>
      </c>
      <c r="E7" s="36">
        <f>Übersicht!G22</f>
        <v>42</v>
      </c>
    </row>
    <row r="8" spans="1:5" x14ac:dyDescent="0.25">
      <c r="A8" s="42"/>
      <c r="B8" s="32" t="s">
        <v>53</v>
      </c>
      <c r="C8" s="32" t="s">
        <v>5</v>
      </c>
      <c r="D8" s="33">
        <f>Übersicht!F23</f>
        <v>0</v>
      </c>
      <c r="E8" s="33">
        <f>Übersicht!G23</f>
        <v>0</v>
      </c>
    </row>
    <row r="9" spans="1:5" x14ac:dyDescent="0.25">
      <c r="A9" s="42"/>
      <c r="B9" s="32" t="s">
        <v>54</v>
      </c>
      <c r="C9" s="32" t="s">
        <v>5</v>
      </c>
      <c r="D9" s="33">
        <f>Übersicht!F24</f>
        <v>2.5000000000000001E-2</v>
      </c>
      <c r="E9" s="33">
        <f>Übersicht!G24</f>
        <v>0</v>
      </c>
    </row>
    <row r="10" spans="1:5" x14ac:dyDescent="0.25">
      <c r="A10" s="42" t="s">
        <v>51</v>
      </c>
      <c r="B10" s="4" t="s">
        <v>66</v>
      </c>
      <c r="C10" s="4" t="s">
        <v>22</v>
      </c>
      <c r="D10" s="37">
        <f>Übersicht!F40</f>
        <v>30</v>
      </c>
      <c r="E10" s="37">
        <f>Übersicht!G40</f>
        <v>30</v>
      </c>
    </row>
    <row r="11" spans="1:5" x14ac:dyDescent="0.25">
      <c r="A11" s="42"/>
      <c r="B11" s="4" t="s">
        <v>79</v>
      </c>
      <c r="C11" s="4" t="s">
        <v>5</v>
      </c>
      <c r="D11" s="33">
        <f>Übersicht!F41</f>
        <v>0.3</v>
      </c>
      <c r="E11" s="33">
        <f>Übersicht!G41</f>
        <v>0.3</v>
      </c>
    </row>
    <row r="12" spans="1:5" x14ac:dyDescent="0.25">
      <c r="A12" s="42"/>
      <c r="B12" s="4" t="s">
        <v>80</v>
      </c>
      <c r="C12" s="4" t="s">
        <v>45</v>
      </c>
      <c r="D12" s="37" t="str">
        <f>Übersicht!F42</f>
        <v>NEIN</v>
      </c>
      <c r="E12" s="37" t="str">
        <f>Übersicht!G42</f>
        <v>JA</v>
      </c>
    </row>
    <row r="13" spans="1:5" x14ac:dyDescent="0.25">
      <c r="A13" s="42"/>
      <c r="B13" s="4" t="s">
        <v>81</v>
      </c>
      <c r="C13" s="4" t="s">
        <v>5</v>
      </c>
      <c r="D13" s="33">
        <f>Übersicht!F43</f>
        <v>1</v>
      </c>
      <c r="E13" s="33">
        <f>Übersicht!G43</f>
        <v>0.5</v>
      </c>
    </row>
    <row r="14" spans="1:5" x14ac:dyDescent="0.25">
      <c r="A14" s="42"/>
      <c r="B14" s="4" t="s">
        <v>82</v>
      </c>
      <c r="C14" s="4" t="s">
        <v>5</v>
      </c>
      <c r="D14" s="33">
        <f>Übersicht!F44</f>
        <v>0.35</v>
      </c>
      <c r="E14" s="33">
        <f>Übersicht!G44</f>
        <v>0.35</v>
      </c>
    </row>
    <row r="15" spans="1:5" x14ac:dyDescent="0.25">
      <c r="A15" s="42"/>
      <c r="B15" s="4" t="s">
        <v>83</v>
      </c>
      <c r="C15" s="4" t="s">
        <v>5</v>
      </c>
      <c r="D15" s="33">
        <f>Übersicht!F45</f>
        <v>1</v>
      </c>
      <c r="E15" s="33">
        <f>Übersicht!G45</f>
        <v>0.18</v>
      </c>
    </row>
    <row r="16" spans="1:5" x14ac:dyDescent="0.25">
      <c r="A16" s="42"/>
      <c r="B16" s="4" t="s">
        <v>84</v>
      </c>
      <c r="C16" s="4" t="s">
        <v>5</v>
      </c>
      <c r="D16" s="33">
        <f>Übersicht!F46</f>
        <v>0.35</v>
      </c>
      <c r="E16" s="33">
        <f>Übersicht!G46</f>
        <v>0.35</v>
      </c>
    </row>
    <row r="17" spans="1:5" x14ac:dyDescent="0.25">
      <c r="A17" s="44" t="s">
        <v>58</v>
      </c>
      <c r="B17" s="4" t="s">
        <v>85</v>
      </c>
      <c r="C17" s="4" t="s">
        <v>4</v>
      </c>
      <c r="D17" s="6">
        <f>D3*D11*(1-D8)</f>
        <v>30809.948469660561</v>
      </c>
      <c r="E17" s="6">
        <f>E3*E11*(1-E8)</f>
        <v>18489.235510671268</v>
      </c>
    </row>
    <row r="18" spans="1:5" x14ac:dyDescent="0.25">
      <c r="A18" s="44"/>
      <c r="B18" s="4" t="s">
        <v>86</v>
      </c>
      <c r="C18" s="4" t="s">
        <v>4</v>
      </c>
      <c r="D18" s="6">
        <f>D13*IF(D12="JA",D11*D4,D17)</f>
        <v>30809.948469660561</v>
      </c>
      <c r="E18" s="6">
        <f>E13*IF(E12="JA",E11*E4,E17)</f>
        <v>2301.6577553356296</v>
      </c>
    </row>
    <row r="19" spans="1:5" x14ac:dyDescent="0.25">
      <c r="A19" s="44"/>
      <c r="B19" s="4" t="s">
        <v>87</v>
      </c>
      <c r="C19" s="4" t="s">
        <v>4</v>
      </c>
      <c r="D19" s="6">
        <f>D18*D14</f>
        <v>10783.481964381195</v>
      </c>
      <c r="E19" s="6">
        <f>E18*E14</f>
        <v>805.58021436747038</v>
      </c>
    </row>
    <row r="20" spans="1:5" x14ac:dyDescent="0.25">
      <c r="A20" s="44"/>
      <c r="B20" s="4" t="s">
        <v>88</v>
      </c>
      <c r="C20" s="4" t="s">
        <v>4</v>
      </c>
      <c r="D20" s="6">
        <f>D17-D19</f>
        <v>20026.466505279364</v>
      </c>
      <c r="E20" s="6">
        <f>E17-E19</f>
        <v>17683.655296303798</v>
      </c>
    </row>
    <row r="21" spans="1:5" x14ac:dyDescent="0.25">
      <c r="A21" s="44"/>
      <c r="B21" s="4" t="s">
        <v>89</v>
      </c>
      <c r="C21" s="4" t="s">
        <v>4</v>
      </c>
      <c r="D21" s="6">
        <f>D3-D17</f>
        <v>71889.879762541314</v>
      </c>
      <c r="E21" s="6">
        <f>E3-E17</f>
        <v>43141.54952489963</v>
      </c>
    </row>
    <row r="22" spans="1:5" x14ac:dyDescent="0.25">
      <c r="A22" s="44"/>
      <c r="B22" s="4" t="s">
        <v>90</v>
      </c>
      <c r="C22" s="4" t="s">
        <v>4</v>
      </c>
      <c r="D22" s="6">
        <f>(1-D9)*D21/10000*D7</f>
        <v>294.38905762760669</v>
      </c>
      <c r="E22" s="6">
        <f>(1-E9)*E21/10000*E7</f>
        <v>181.19450800457844</v>
      </c>
    </row>
    <row r="23" spans="1:5" x14ac:dyDescent="0.25">
      <c r="A23" s="44"/>
      <c r="B23" s="4" t="s">
        <v>91</v>
      </c>
      <c r="C23" s="4" t="s">
        <v>4</v>
      </c>
      <c r="D23" s="6">
        <f>D22*D15</f>
        <v>294.38905762760669</v>
      </c>
      <c r="E23" s="6">
        <f>E22*E15</f>
        <v>32.615011440824119</v>
      </c>
    </row>
    <row r="24" spans="1:5" x14ac:dyDescent="0.25">
      <c r="A24" s="44"/>
      <c r="B24" s="4" t="s">
        <v>92</v>
      </c>
      <c r="C24" s="4" t="s">
        <v>4</v>
      </c>
      <c r="D24" s="6">
        <f>D23*D16</f>
        <v>103.03617016966234</v>
      </c>
      <c r="E24" s="6">
        <f>E23*E16</f>
        <v>11.415254004288441</v>
      </c>
    </row>
    <row r="25" spans="1:5" x14ac:dyDescent="0.25">
      <c r="A25" s="44"/>
      <c r="B25" s="4" t="s">
        <v>93</v>
      </c>
      <c r="C25" s="4" t="s">
        <v>4</v>
      </c>
      <c r="D25" s="6">
        <f>D22-D24</f>
        <v>191.35288745794435</v>
      </c>
      <c r="E25" s="6">
        <f>E22-E24</f>
        <v>169.77925400029</v>
      </c>
    </row>
    <row r="26" spans="1:5" x14ac:dyDescent="0.25">
      <c r="A26" s="44"/>
      <c r="B26" s="4" t="s">
        <v>67</v>
      </c>
      <c r="C26" s="4" t="s">
        <v>4</v>
      </c>
      <c r="D26" s="6">
        <f>D20+D10*12*D25</f>
        <v>88913.505990139325</v>
      </c>
      <c r="E26" s="6">
        <f>E20+E10*12*E25</f>
        <v>78804.186736408199</v>
      </c>
    </row>
    <row r="27" spans="1:5" x14ac:dyDescent="0.25">
      <c r="A27" s="44"/>
      <c r="B27" s="4" t="s">
        <v>43</v>
      </c>
      <c r="C27" s="4" t="s">
        <v>5</v>
      </c>
      <c r="D27" s="15">
        <f ca="1">XIRR(Berechnung1!AD4:AD149,Berechnung1!AC4:AC149)</f>
        <v>7.619419693946838E-3</v>
      </c>
      <c r="E27" s="15">
        <f ca="1">XIRR(Berechnung2!AD4:AD149,Berechnung2!AC4:AC149)</f>
        <v>1.7771413922309878E-2</v>
      </c>
    </row>
    <row r="28" spans="1:5" x14ac:dyDescent="0.25">
      <c r="A28" s="44"/>
      <c r="B28" s="4" t="s">
        <v>44</v>
      </c>
      <c r="C28" s="4" t="s">
        <v>5</v>
      </c>
      <c r="D28" s="15">
        <f ca="1">XIRR(Berechnung1!AE4:AE149,Berechnung1!AC4:AC149)</f>
        <v>2.1826884150505068E-2</v>
      </c>
      <c r="E28" s="15">
        <f ca="1">XIRR(Berechnung2!AE4:AE149,Berechnung2!AC4:AC149)</f>
        <v>1.7771413922309878E-2</v>
      </c>
    </row>
    <row r="29" spans="1:5" ht="15" customHeight="1" x14ac:dyDescent="0.25">
      <c r="A29" s="63" t="s">
        <v>59</v>
      </c>
      <c r="B29" s="4" t="s">
        <v>85</v>
      </c>
      <c r="C29" s="4" t="s">
        <v>4</v>
      </c>
      <c r="D29" s="6">
        <f>D5*D11*(1-D8)</f>
        <v>54523.283333806503</v>
      </c>
      <c r="E29" s="6">
        <f>E5*E11*(1-E8)</f>
        <v>32719.750484701523</v>
      </c>
    </row>
    <row r="30" spans="1:5" x14ac:dyDescent="0.25">
      <c r="A30" s="64"/>
      <c r="B30" s="4" t="s">
        <v>86</v>
      </c>
      <c r="C30" s="4" t="s">
        <v>4</v>
      </c>
      <c r="D30" s="6">
        <f>D13*IF(D12="JA",D11*D6,D29)</f>
        <v>54523.283333806503</v>
      </c>
      <c r="E30" s="6">
        <f>E13*IF(E12="JA",E11*E6,E29)</f>
        <v>9416.9152423507567</v>
      </c>
    </row>
    <row r="31" spans="1:5" x14ac:dyDescent="0.25">
      <c r="A31" s="64"/>
      <c r="B31" s="4" t="s">
        <v>87</v>
      </c>
      <c r="C31" s="4" t="s">
        <v>4</v>
      </c>
      <c r="D31" s="6">
        <f>D30*D14</f>
        <v>19083.149166832274</v>
      </c>
      <c r="E31" s="6">
        <f>E30*E14</f>
        <v>3295.9203348227647</v>
      </c>
    </row>
    <row r="32" spans="1:5" x14ac:dyDescent="0.25">
      <c r="A32" s="64"/>
      <c r="B32" s="4" t="s">
        <v>88</v>
      </c>
      <c r="C32" s="4" t="s">
        <v>4</v>
      </c>
      <c r="D32" s="6">
        <f>D29-D31</f>
        <v>35440.134166974225</v>
      </c>
      <c r="E32" s="6">
        <f>E29-E31</f>
        <v>29423.830149878759</v>
      </c>
    </row>
    <row r="33" spans="1:5" x14ac:dyDescent="0.25">
      <c r="A33" s="64"/>
      <c r="B33" s="4" t="s">
        <v>89</v>
      </c>
      <c r="C33" s="4" t="s">
        <v>4</v>
      </c>
      <c r="D33" s="6">
        <f>D5-D29</f>
        <v>127220.99444554851</v>
      </c>
      <c r="E33" s="6">
        <f>E5-E29</f>
        <v>76346.084464303553</v>
      </c>
    </row>
    <row r="34" spans="1:5" x14ac:dyDescent="0.25">
      <c r="A34" s="64"/>
      <c r="B34" s="4" t="s">
        <v>90</v>
      </c>
      <c r="C34" s="4" t="s">
        <v>4</v>
      </c>
      <c r="D34" s="6">
        <f>(1-D9)*D33/10000*D7</f>
        <v>520.96997225452117</v>
      </c>
      <c r="E34" s="6">
        <f>(1-E9)*E33/10000*E7</f>
        <v>320.65355475007493</v>
      </c>
    </row>
    <row r="35" spans="1:5" x14ac:dyDescent="0.25">
      <c r="A35" s="64"/>
      <c r="B35" s="4" t="s">
        <v>91</v>
      </c>
      <c r="C35" s="4" t="s">
        <v>4</v>
      </c>
      <c r="D35" s="6">
        <f>D34*D15</f>
        <v>520.96997225452117</v>
      </c>
      <c r="E35" s="6">
        <f>E34*E15</f>
        <v>57.717639855013488</v>
      </c>
    </row>
    <row r="36" spans="1:5" x14ac:dyDescent="0.25">
      <c r="A36" s="64"/>
      <c r="B36" s="4" t="s">
        <v>92</v>
      </c>
      <c r="C36" s="4" t="s">
        <v>4</v>
      </c>
      <c r="D36" s="6">
        <f>D35*D16</f>
        <v>182.33949028908239</v>
      </c>
      <c r="E36" s="6">
        <f>E35*E16</f>
        <v>20.20117394925472</v>
      </c>
    </row>
    <row r="37" spans="1:5" x14ac:dyDescent="0.25">
      <c r="A37" s="64"/>
      <c r="B37" s="4" t="s">
        <v>93</v>
      </c>
      <c r="C37" s="4" t="s">
        <v>4</v>
      </c>
      <c r="D37" s="6">
        <f>D34-D36</f>
        <v>338.63048196543878</v>
      </c>
      <c r="E37" s="6">
        <f>E34-E36</f>
        <v>300.45238080082021</v>
      </c>
    </row>
    <row r="38" spans="1:5" x14ac:dyDescent="0.25">
      <c r="A38" s="64"/>
      <c r="B38" s="4" t="s">
        <v>67</v>
      </c>
      <c r="C38" s="4" t="s">
        <v>4</v>
      </c>
      <c r="D38" s="6">
        <f>D32+D10*12*D37</f>
        <v>157347.10767453219</v>
      </c>
      <c r="E38" s="6">
        <f>E32+E10*12*E37</f>
        <v>137586.68723817402</v>
      </c>
    </row>
    <row r="39" spans="1:5" x14ac:dyDescent="0.25">
      <c r="A39" s="64"/>
      <c r="B39" s="4" t="s">
        <v>43</v>
      </c>
      <c r="C39" s="4" t="s">
        <v>5</v>
      </c>
      <c r="D39" s="15">
        <f ca="1">XIRR(Berechnung1!AF4:AF149,Berechnung1!AC4:AC149)</f>
        <v>2.6819357275962831E-2</v>
      </c>
      <c r="E39" s="15">
        <f ca="1">XIRR(Berechnung2!AF4:AF149,Berechnung2!AC4:AC149)</f>
        <v>3.6305388808250419E-2</v>
      </c>
    </row>
    <row r="40" spans="1:5" x14ac:dyDescent="0.25">
      <c r="A40" s="64"/>
      <c r="B40" s="4" t="s">
        <v>44</v>
      </c>
      <c r="C40" s="4" t="s">
        <v>5</v>
      </c>
      <c r="D40" s="15">
        <f ca="1">XIRR(Berechnung1!AG4:AG149,Berechnung1!AC4:AC149)</f>
        <v>4.1032597422599792E-2</v>
      </c>
      <c r="E40" s="15">
        <f ca="1">XIRR(Berechnung2!AG4:AG149,Berechnung2!AC4:AC149)</f>
        <v>3.6305388808250419E-2</v>
      </c>
    </row>
  </sheetData>
  <sheetProtection sheet="1" objects="1" scenarios="1"/>
  <mergeCells count="5">
    <mergeCell ref="A17:A28"/>
    <mergeCell ref="A2:A6"/>
    <mergeCell ref="A29:A40"/>
    <mergeCell ref="A7:A9"/>
    <mergeCell ref="A10:A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Übersicht</vt:lpstr>
      <vt:lpstr>Berechnung1</vt:lpstr>
      <vt:lpstr>Berechnung2</vt:lpstr>
      <vt:lpstr>Verrentung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2014-07-26T21:20:52Z</dcterms:modified>
</cp:coreProperties>
</file>