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 activeTab="1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D80" i="2"/>
  <c r="L35" i="3"/>
  <c r="K35"/>
  <c r="J35"/>
  <c r="I35"/>
  <c r="H35"/>
  <c r="G35"/>
  <c r="F35"/>
  <c r="E35"/>
  <c r="L31"/>
  <c r="K31"/>
  <c r="J31"/>
  <c r="I31"/>
  <c r="H31"/>
  <c r="G31"/>
  <c r="F31"/>
  <c r="E31"/>
  <c r="E27"/>
  <c r="F27"/>
  <c r="G27"/>
  <c r="H27"/>
  <c r="I27"/>
  <c r="J27"/>
  <c r="L27"/>
  <c r="K27"/>
  <c r="L23"/>
  <c r="K23"/>
  <c r="J23"/>
  <c r="I23"/>
  <c r="H23"/>
  <c r="G23"/>
  <c r="F23"/>
  <c r="E23"/>
  <c r="L19"/>
  <c r="K19"/>
  <c r="J19"/>
  <c r="I19"/>
  <c r="H19"/>
  <c r="G19"/>
  <c r="F19"/>
  <c r="E19"/>
  <c r="L15"/>
  <c r="K15"/>
  <c r="J15"/>
  <c r="I15"/>
  <c r="H15"/>
  <c r="G15"/>
  <c r="F15"/>
  <c r="E15"/>
  <c r="L11"/>
  <c r="K11"/>
  <c r="J11"/>
  <c r="I11"/>
  <c r="H11"/>
  <c r="G11"/>
  <c r="F11"/>
  <c r="E11"/>
  <c r="L7"/>
  <c r="K7"/>
  <c r="J7"/>
  <c r="I7"/>
  <c r="H7"/>
  <c r="G7"/>
  <c r="F7"/>
  <c r="E7"/>
  <c r="L138" i="2"/>
  <c r="K138"/>
  <c r="J138"/>
  <c r="I138"/>
  <c r="H138"/>
  <c r="G138"/>
  <c r="L123"/>
  <c r="K123"/>
  <c r="J123"/>
  <c r="I123"/>
  <c r="H123"/>
  <c r="G123"/>
  <c r="F123"/>
  <c r="E123"/>
  <c r="L108"/>
  <c r="K108"/>
  <c r="J108"/>
  <c r="I108"/>
  <c r="H108"/>
  <c r="G108"/>
  <c r="F108"/>
  <c r="E108"/>
  <c r="L93"/>
  <c r="K93"/>
  <c r="J93"/>
  <c r="I93"/>
  <c r="H93"/>
  <c r="G93"/>
  <c r="L49"/>
  <c r="K49"/>
  <c r="J49"/>
  <c r="I49"/>
  <c r="H49"/>
  <c r="G49"/>
  <c r="F49"/>
  <c r="E49"/>
  <c r="L34"/>
  <c r="K34"/>
  <c r="J34"/>
  <c r="I34"/>
  <c r="H34"/>
  <c r="G34"/>
  <c r="F34"/>
  <c r="E34"/>
  <c r="L19"/>
  <c r="K19"/>
  <c r="J19"/>
  <c r="I19"/>
  <c r="H19"/>
  <c r="G19"/>
  <c r="F19"/>
  <c r="E19"/>
  <c r="H127"/>
  <c r="G127"/>
  <c r="F127"/>
  <c r="E127"/>
  <c r="D127"/>
  <c r="D140"/>
  <c r="L139"/>
  <c r="K139"/>
  <c r="J139"/>
  <c r="I139"/>
  <c r="H139"/>
  <c r="G139"/>
  <c r="F139"/>
  <c r="E139"/>
  <c r="D139"/>
  <c r="L136"/>
  <c r="K136"/>
  <c r="J136"/>
  <c r="I136"/>
  <c r="H136"/>
  <c r="G136"/>
  <c r="F136"/>
  <c r="E136"/>
  <c r="L133"/>
  <c r="K133"/>
  <c r="J133"/>
  <c r="I133"/>
  <c r="H133"/>
  <c r="G133"/>
  <c r="F133"/>
  <c r="E133"/>
  <c r="L131"/>
  <c r="K131"/>
  <c r="J131"/>
  <c r="I131"/>
  <c r="H131"/>
  <c r="G131"/>
  <c r="F131"/>
  <c r="E131"/>
  <c r="L129"/>
  <c r="K129"/>
  <c r="J129"/>
  <c r="I129"/>
  <c r="H129"/>
  <c r="G129"/>
  <c r="F129"/>
  <c r="E129"/>
  <c r="D125"/>
  <c r="L124"/>
  <c r="K124"/>
  <c r="J124"/>
  <c r="I124"/>
  <c r="H124"/>
  <c r="G124"/>
  <c r="F124"/>
  <c r="E124"/>
  <c r="D124"/>
  <c r="L121"/>
  <c r="K121"/>
  <c r="J121"/>
  <c r="I121"/>
  <c r="H121"/>
  <c r="G121"/>
  <c r="F121"/>
  <c r="E121"/>
  <c r="L118"/>
  <c r="K118"/>
  <c r="J118"/>
  <c r="I118"/>
  <c r="H118"/>
  <c r="G118"/>
  <c r="F118"/>
  <c r="E118"/>
  <c r="L116"/>
  <c r="K116"/>
  <c r="J116"/>
  <c r="I116"/>
  <c r="H116"/>
  <c r="G116"/>
  <c r="F116"/>
  <c r="E116"/>
  <c r="L114"/>
  <c r="K114"/>
  <c r="J114"/>
  <c r="I114"/>
  <c r="H114"/>
  <c r="G114"/>
  <c r="F114"/>
  <c r="E114"/>
  <c r="D110"/>
  <c r="L109"/>
  <c r="K109"/>
  <c r="J109"/>
  <c r="I109"/>
  <c r="H109"/>
  <c r="G109"/>
  <c r="F109"/>
  <c r="E109"/>
  <c r="D109"/>
  <c r="L106"/>
  <c r="K106"/>
  <c r="J106"/>
  <c r="I106"/>
  <c r="H106"/>
  <c r="G106"/>
  <c r="F106"/>
  <c r="E106"/>
  <c r="L103"/>
  <c r="K103"/>
  <c r="J103"/>
  <c r="I103"/>
  <c r="H103"/>
  <c r="G103"/>
  <c r="F103"/>
  <c r="E103"/>
  <c r="L101"/>
  <c r="K101"/>
  <c r="J101"/>
  <c r="I101"/>
  <c r="H101"/>
  <c r="G101"/>
  <c r="F101"/>
  <c r="E101"/>
  <c r="L99"/>
  <c r="K99"/>
  <c r="J99"/>
  <c r="I99"/>
  <c r="H99"/>
  <c r="G99"/>
  <c r="F99"/>
  <c r="E99"/>
  <c r="G82"/>
  <c r="F82"/>
  <c r="E82"/>
  <c r="D82"/>
  <c r="H82"/>
  <c r="D95"/>
  <c r="L94"/>
  <c r="K94"/>
  <c r="J94"/>
  <c r="I94"/>
  <c r="H94"/>
  <c r="G94"/>
  <c r="F94"/>
  <c r="E94"/>
  <c r="D94"/>
  <c r="L91"/>
  <c r="K91"/>
  <c r="J91"/>
  <c r="I91"/>
  <c r="H91"/>
  <c r="G91"/>
  <c r="F91"/>
  <c r="E91"/>
  <c r="L88"/>
  <c r="K88"/>
  <c r="J88"/>
  <c r="I88"/>
  <c r="H88"/>
  <c r="G88"/>
  <c r="F88"/>
  <c r="E88"/>
  <c r="L86"/>
  <c r="K86"/>
  <c r="J86"/>
  <c r="I86"/>
  <c r="H86"/>
  <c r="G86"/>
  <c r="F86"/>
  <c r="E86"/>
  <c r="L84"/>
  <c r="K84"/>
  <c r="J84"/>
  <c r="I84"/>
  <c r="H84"/>
  <c r="G84"/>
  <c r="F84"/>
  <c r="E84"/>
  <c r="L79"/>
  <c r="K79"/>
  <c r="J79"/>
  <c r="I79"/>
  <c r="H79"/>
  <c r="G79"/>
  <c r="F79"/>
  <c r="E79"/>
  <c r="D79"/>
  <c r="K78"/>
  <c r="J78"/>
  <c r="I78"/>
  <c r="H78"/>
  <c r="L76"/>
  <c r="K76"/>
  <c r="L73"/>
  <c r="K73"/>
  <c r="J73"/>
  <c r="I73"/>
  <c r="H73"/>
  <c r="G73"/>
  <c r="F73"/>
  <c r="E73"/>
  <c r="L71"/>
  <c r="K71"/>
  <c r="J71"/>
  <c r="I71"/>
  <c r="H71"/>
  <c r="G71"/>
  <c r="F71"/>
  <c r="E71"/>
  <c r="L69"/>
  <c r="K69"/>
  <c r="J69"/>
  <c r="I69"/>
  <c r="H69"/>
  <c r="G69"/>
  <c r="F69"/>
  <c r="E69"/>
  <c r="D66"/>
  <c r="F140" l="1"/>
  <c r="L140" s="1"/>
  <c r="F125"/>
  <c r="L125" s="1"/>
  <c r="F110"/>
  <c r="L110" s="1"/>
  <c r="F95"/>
  <c r="L95" s="1"/>
  <c r="F80"/>
  <c r="L80" s="1"/>
  <c r="L65"/>
  <c r="K65"/>
  <c r="J65"/>
  <c r="I65"/>
  <c r="H65"/>
  <c r="G65"/>
  <c r="F65"/>
  <c r="E65"/>
  <c r="D65"/>
  <c r="L64"/>
  <c r="K64"/>
  <c r="J64"/>
  <c r="I64"/>
  <c r="H64"/>
  <c r="G64"/>
  <c r="L62"/>
  <c r="K62"/>
  <c r="J62"/>
  <c r="I62"/>
  <c r="H62"/>
  <c r="G62"/>
  <c r="F62"/>
  <c r="E62"/>
  <c r="L59"/>
  <c r="K59"/>
  <c r="J59"/>
  <c r="I59"/>
  <c r="H59"/>
  <c r="G59"/>
  <c r="F59"/>
  <c r="E59"/>
  <c r="L57"/>
  <c r="K57"/>
  <c r="J57"/>
  <c r="I57"/>
  <c r="H57"/>
  <c r="G57"/>
  <c r="F57"/>
  <c r="E57"/>
  <c r="L55"/>
  <c r="K55"/>
  <c r="J55"/>
  <c r="I55"/>
  <c r="H55"/>
  <c r="G55"/>
  <c r="F55"/>
  <c r="E55"/>
  <c r="D51"/>
  <c r="D36"/>
  <c r="D21"/>
  <c r="D50"/>
  <c r="L50"/>
  <c r="K50"/>
  <c r="J50"/>
  <c r="I50"/>
  <c r="H50"/>
  <c r="G50"/>
  <c r="F50"/>
  <c r="E50"/>
  <c r="L47"/>
  <c r="K47"/>
  <c r="J47"/>
  <c r="I47"/>
  <c r="H47"/>
  <c r="G47"/>
  <c r="F47"/>
  <c r="E47"/>
  <c r="L44"/>
  <c r="K44"/>
  <c r="J44"/>
  <c r="I44"/>
  <c r="H44"/>
  <c r="G44"/>
  <c r="F44"/>
  <c r="E44"/>
  <c r="L42"/>
  <c r="K42"/>
  <c r="J42"/>
  <c r="I42"/>
  <c r="H42"/>
  <c r="G42"/>
  <c r="F42"/>
  <c r="E42"/>
  <c r="L40"/>
  <c r="K40"/>
  <c r="J40"/>
  <c r="I40"/>
  <c r="H40"/>
  <c r="G40"/>
  <c r="F40"/>
  <c r="E40"/>
  <c r="L35"/>
  <c r="K35"/>
  <c r="J35"/>
  <c r="I35"/>
  <c r="H35"/>
  <c r="G35"/>
  <c r="F35"/>
  <c r="E35"/>
  <c r="D35"/>
  <c r="F36" s="1"/>
  <c r="L36" s="1"/>
  <c r="L20"/>
  <c r="K20"/>
  <c r="J20"/>
  <c r="I20"/>
  <c r="H20"/>
  <c r="G20"/>
  <c r="F20"/>
  <c r="E20"/>
  <c r="D20"/>
  <c r="E27"/>
  <c r="L32"/>
  <c r="K32"/>
  <c r="J32"/>
  <c r="I32"/>
  <c r="H32"/>
  <c r="G32"/>
  <c r="F32"/>
  <c r="E32"/>
  <c r="L29"/>
  <c r="K29"/>
  <c r="J29"/>
  <c r="I29"/>
  <c r="H29"/>
  <c r="G29"/>
  <c r="F29"/>
  <c r="E29"/>
  <c r="L25"/>
  <c r="K25"/>
  <c r="J25"/>
  <c r="I25"/>
  <c r="H25"/>
  <c r="G25"/>
  <c r="F25"/>
  <c r="E25"/>
  <c r="L17"/>
  <c r="K17"/>
  <c r="J17"/>
  <c r="I17"/>
  <c r="H17"/>
  <c r="G17"/>
  <c r="F17"/>
  <c r="E17"/>
  <c r="L14"/>
  <c r="K14"/>
  <c r="J14"/>
  <c r="I14"/>
  <c r="H14"/>
  <c r="G14"/>
  <c r="F14"/>
  <c r="E14"/>
  <c r="L12"/>
  <c r="K12"/>
  <c r="J12"/>
  <c r="I12"/>
  <c r="H12"/>
  <c r="G12"/>
  <c r="F12"/>
  <c r="E12"/>
  <c r="L10"/>
  <c r="K10"/>
  <c r="J10"/>
  <c r="I10"/>
  <c r="H10"/>
  <c r="G10"/>
  <c r="F10"/>
  <c r="E10"/>
  <c r="H41" i="1"/>
  <c r="F18"/>
  <c r="M18" s="1"/>
  <c r="F29"/>
  <c r="M29" s="1"/>
  <c r="D100"/>
  <c r="F100"/>
  <c r="M100" s="1"/>
  <c r="M98"/>
  <c r="L98"/>
  <c r="K98"/>
  <c r="J98"/>
  <c r="I98"/>
  <c r="H98"/>
  <c r="G98"/>
  <c r="F98"/>
  <c r="E98"/>
  <c r="M96"/>
  <c r="L96"/>
  <c r="K96"/>
  <c r="J96"/>
  <c r="I96"/>
  <c r="H96"/>
  <c r="G96"/>
  <c r="F96"/>
  <c r="E96"/>
  <c r="M94"/>
  <c r="L94"/>
  <c r="K94"/>
  <c r="J94"/>
  <c r="I94"/>
  <c r="H94"/>
  <c r="G94"/>
  <c r="F94"/>
  <c r="E94"/>
  <c r="M92"/>
  <c r="L92"/>
  <c r="K92"/>
  <c r="J92"/>
  <c r="I92"/>
  <c r="H92"/>
  <c r="G92"/>
  <c r="F92"/>
  <c r="E92"/>
  <c r="F89"/>
  <c r="M89" s="1"/>
  <c r="D89"/>
  <c r="M87"/>
  <c r="L87"/>
  <c r="K87"/>
  <c r="J87"/>
  <c r="I87"/>
  <c r="H87"/>
  <c r="G87"/>
  <c r="F87"/>
  <c r="E87"/>
  <c r="M85"/>
  <c r="L85"/>
  <c r="K85"/>
  <c r="J85"/>
  <c r="I85"/>
  <c r="H85"/>
  <c r="G85"/>
  <c r="F85"/>
  <c r="E85"/>
  <c r="M83"/>
  <c r="L83"/>
  <c r="K83"/>
  <c r="J83"/>
  <c r="I83"/>
  <c r="H83"/>
  <c r="G83"/>
  <c r="F83"/>
  <c r="E83"/>
  <c r="M81"/>
  <c r="L81"/>
  <c r="K81"/>
  <c r="J81"/>
  <c r="I81"/>
  <c r="H81"/>
  <c r="G81"/>
  <c r="F81"/>
  <c r="E81"/>
  <c r="F77"/>
  <c r="M77" s="1"/>
  <c r="D77"/>
  <c r="M75"/>
  <c r="L75"/>
  <c r="K75"/>
  <c r="J75"/>
  <c r="I75"/>
  <c r="H75"/>
  <c r="G75"/>
  <c r="F75"/>
  <c r="E75"/>
  <c r="M73"/>
  <c r="L73"/>
  <c r="K73"/>
  <c r="J73"/>
  <c r="I73"/>
  <c r="H73"/>
  <c r="G73"/>
  <c r="F73"/>
  <c r="E73"/>
  <c r="M71"/>
  <c r="L71"/>
  <c r="K71"/>
  <c r="J71"/>
  <c r="I71"/>
  <c r="H71"/>
  <c r="G71"/>
  <c r="F71"/>
  <c r="E71"/>
  <c r="M69"/>
  <c r="L69"/>
  <c r="K69"/>
  <c r="J69"/>
  <c r="I69"/>
  <c r="H69"/>
  <c r="G69"/>
  <c r="F69"/>
  <c r="E69"/>
  <c r="F65"/>
  <c r="M65" s="1"/>
  <c r="D65"/>
  <c r="M63"/>
  <c r="L63"/>
  <c r="K63"/>
  <c r="J63"/>
  <c r="I63"/>
  <c r="H63"/>
  <c r="G63"/>
  <c r="F63"/>
  <c r="E63"/>
  <c r="M61"/>
  <c r="L61"/>
  <c r="K61"/>
  <c r="J61"/>
  <c r="I61"/>
  <c r="H61"/>
  <c r="G61"/>
  <c r="F61"/>
  <c r="E61"/>
  <c r="M59"/>
  <c r="L59"/>
  <c r="K59"/>
  <c r="J59"/>
  <c r="I59"/>
  <c r="H59"/>
  <c r="G59"/>
  <c r="F59"/>
  <c r="E59"/>
  <c r="M57"/>
  <c r="L57"/>
  <c r="K57"/>
  <c r="J57"/>
  <c r="I57"/>
  <c r="H57"/>
  <c r="G57"/>
  <c r="F57"/>
  <c r="E57"/>
  <c r="F53"/>
  <c r="D53"/>
  <c r="M51"/>
  <c r="L51"/>
  <c r="K51"/>
  <c r="J51"/>
  <c r="I51"/>
  <c r="H51"/>
  <c r="G51"/>
  <c r="F51"/>
  <c r="E51"/>
  <c r="M49"/>
  <c r="L49"/>
  <c r="K49"/>
  <c r="J49"/>
  <c r="I49"/>
  <c r="H49"/>
  <c r="G49"/>
  <c r="F49"/>
  <c r="E49"/>
  <c r="M47"/>
  <c r="L47"/>
  <c r="K47"/>
  <c r="J47"/>
  <c r="I47"/>
  <c r="H47"/>
  <c r="G47"/>
  <c r="F47"/>
  <c r="E47"/>
  <c r="M45"/>
  <c r="L45"/>
  <c r="K45"/>
  <c r="J45"/>
  <c r="I45"/>
  <c r="H45"/>
  <c r="G45"/>
  <c r="F45"/>
  <c r="E45"/>
  <c r="F41"/>
  <c r="D41"/>
  <c r="M39"/>
  <c r="L39"/>
  <c r="K39"/>
  <c r="J39"/>
  <c r="I39"/>
  <c r="H39"/>
  <c r="G39"/>
  <c r="F39"/>
  <c r="E39"/>
  <c r="M37"/>
  <c r="L37"/>
  <c r="K37"/>
  <c r="J37"/>
  <c r="I37"/>
  <c r="H37"/>
  <c r="G37"/>
  <c r="F37"/>
  <c r="E37"/>
  <c r="M35"/>
  <c r="L35"/>
  <c r="K35"/>
  <c r="J35"/>
  <c r="I35"/>
  <c r="H35"/>
  <c r="G35"/>
  <c r="F35"/>
  <c r="E35"/>
  <c r="M33"/>
  <c r="L33"/>
  <c r="K33"/>
  <c r="J33"/>
  <c r="I33"/>
  <c r="H33"/>
  <c r="G33"/>
  <c r="F33"/>
  <c r="E33"/>
  <c r="D29"/>
  <c r="E27"/>
  <c r="M21"/>
  <c r="L21"/>
  <c r="K21"/>
  <c r="J21"/>
  <c r="I21"/>
  <c r="H21"/>
  <c r="G21"/>
  <c r="F21"/>
  <c r="E21"/>
  <c r="M27"/>
  <c r="L27"/>
  <c r="K27"/>
  <c r="J27"/>
  <c r="I27"/>
  <c r="H27"/>
  <c r="G27"/>
  <c r="F27"/>
  <c r="M25"/>
  <c r="L25"/>
  <c r="K25"/>
  <c r="J25"/>
  <c r="I25"/>
  <c r="H25"/>
  <c r="G25"/>
  <c r="F25"/>
  <c r="E25"/>
  <c r="M23"/>
  <c r="L23"/>
  <c r="K23"/>
  <c r="J23"/>
  <c r="I23"/>
  <c r="H23"/>
  <c r="G23"/>
  <c r="F23"/>
  <c r="E23"/>
  <c r="D18"/>
  <c r="M16"/>
  <c r="L16"/>
  <c r="K16"/>
  <c r="J16"/>
  <c r="I16"/>
  <c r="H16"/>
  <c r="G16"/>
  <c r="F16"/>
  <c r="E16"/>
  <c r="M14"/>
  <c r="L14"/>
  <c r="K14"/>
  <c r="J14"/>
  <c r="I14"/>
  <c r="H14"/>
  <c r="G14"/>
  <c r="F14"/>
  <c r="E14"/>
  <c r="M12"/>
  <c r="L12"/>
  <c r="K12"/>
  <c r="J12"/>
  <c r="I12"/>
  <c r="H12"/>
  <c r="G12"/>
  <c r="F12"/>
  <c r="E12"/>
  <c r="M10"/>
  <c r="L10"/>
  <c r="K10"/>
  <c r="J10"/>
  <c r="I10"/>
  <c r="H10"/>
  <c r="G10"/>
  <c r="F10"/>
  <c r="E10"/>
  <c r="F21" i="2" l="1"/>
  <c r="L21" s="1"/>
  <c r="F66"/>
  <c r="L66" s="1"/>
  <c r="F51"/>
  <c r="L51" s="1"/>
  <c r="F27"/>
  <c r="J27"/>
  <c r="K27"/>
  <c r="H27"/>
  <c r="L27"/>
  <c r="I27"/>
  <c r="G27"/>
  <c r="M53" i="1"/>
  <c r="M41"/>
</calcChain>
</file>

<file path=xl/sharedStrings.xml><?xml version="1.0" encoding="utf-8"?>
<sst xmlns="http://schemas.openxmlformats.org/spreadsheetml/2006/main" count="393" uniqueCount="115">
  <si>
    <t>Unternehmen:</t>
  </si>
  <si>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</si>
  <si>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</si>
  <si>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t>Coca Cola:</t>
  </si>
  <si>
    <r>
      <t>Aktienkurs Jahresende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</si>
  <si>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Aktienkurs Jahresende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</si>
  <si>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t>Aktienkurs Jahresende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</si>
  <si>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Umsatzwachstum:</t>
  </si>
  <si>
    <t>Gewinnwachstum:</t>
  </si>
  <si>
    <t>KGV:</t>
  </si>
  <si>
    <r>
      <t>Umsatz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</si>
  <si>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</si>
  <si>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</si>
  <si>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Dividendenwachstum:</t>
  </si>
  <si>
    <t>Veränderung Aktienkurs:</t>
  </si>
  <si>
    <r>
      <t xml:space="preserve">KGV </t>
    </r>
    <r>
      <rPr>
        <b/>
        <sz val="11"/>
        <color theme="1"/>
        <rFont val="Calibri"/>
        <family val="2"/>
        <scheme val="minor"/>
      </rPr>
      <t>Ø</t>
    </r>
    <r>
      <rPr>
        <sz val="11"/>
        <color theme="1"/>
        <rFont val="Calibri"/>
        <family val="2"/>
        <scheme val="minor"/>
      </rPr>
      <t>:</t>
    </r>
  </si>
  <si>
    <r>
      <t xml:space="preserve">ggw. Abweichung vom KGV </t>
    </r>
    <r>
      <rPr>
        <b/>
        <sz val="11"/>
        <color theme="1"/>
        <rFont val="Calibri"/>
        <family val="2"/>
        <scheme val="minor"/>
      </rPr>
      <t>Ø</t>
    </r>
    <r>
      <rPr>
        <sz val="11"/>
        <color theme="1"/>
        <rFont val="Calibri"/>
        <family val="2"/>
        <scheme val="minor"/>
      </rPr>
      <t>:</t>
    </r>
  </si>
  <si>
    <t>Danone:</t>
  </si>
  <si>
    <r>
      <t>Umsatz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</si>
  <si>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</si>
  <si>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</si>
  <si>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 xml:space="preserve">0,68 </t>
    </r>
    <r>
      <rPr>
        <b/>
        <sz val="9"/>
        <color rgb="FFFF0000"/>
        <rFont val="Arial"/>
        <family val="2"/>
      </rPr>
      <t>(!)</t>
    </r>
  </si>
  <si>
    <t>General Mills:</t>
  </si>
  <si>
    <r>
      <t xml:space="preserve">Gewinnwachstum 2004 - 2013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>:</t>
    </r>
  </si>
  <si>
    <r>
      <t xml:space="preserve">Gewinnwachstum </t>
    </r>
    <r>
      <rPr>
        <b/>
        <sz val="11"/>
        <color theme="1"/>
        <rFont val="Calibri"/>
        <family val="2"/>
        <scheme val="minor"/>
      </rPr>
      <t>2005</t>
    </r>
    <r>
      <rPr>
        <sz val="11"/>
        <color theme="1"/>
        <rFont val="Calibri"/>
        <family val="2"/>
        <scheme val="minor"/>
      </rPr>
      <t xml:space="preserve"> - 2013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>:</t>
    </r>
  </si>
  <si>
    <t>Kellogg:</t>
  </si>
  <si>
    <t>McDonald´s:</t>
  </si>
  <si>
    <t>Nestlé:</t>
  </si>
  <si>
    <r>
      <t>Umsatz je Aktie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</si>
  <si>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</si>
  <si>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</si>
  <si>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t>PepsiCo:</t>
  </si>
  <si>
    <t>Unilever:</t>
  </si>
  <si>
    <t>KGV 2014e:</t>
  </si>
  <si>
    <t>ConAgra:</t>
  </si>
  <si>
    <t>Anzahl ausstehende Aktien (Mio.):</t>
  </si>
  <si>
    <r>
      <t>Aktienrückkäufe (</t>
    </r>
    <r>
      <rPr>
        <b/>
        <sz val="11"/>
        <color theme="1"/>
        <rFont val="Calibri"/>
        <family val="2"/>
        <scheme val="minor"/>
      </rPr>
      <t>%</t>
    </r>
    <r>
      <rPr>
        <sz val="11"/>
        <color theme="1"/>
        <rFont val="Calibri"/>
        <family val="2"/>
        <scheme val="minor"/>
      </rPr>
      <t>):</t>
    </r>
  </si>
  <si>
    <t>J. M. Smucker:</t>
  </si>
  <si>
    <r>
      <t>Operating Margin (</t>
    </r>
    <r>
      <rPr>
        <b/>
        <sz val="11"/>
        <color theme="1"/>
        <rFont val="Calibri"/>
        <family val="2"/>
        <scheme val="minor"/>
      </rPr>
      <t>%</t>
    </r>
    <r>
      <rPr>
        <sz val="11"/>
        <color theme="1"/>
        <rFont val="Calibri"/>
        <family val="2"/>
        <scheme val="minor"/>
      </rPr>
      <t>):</t>
    </r>
  </si>
  <si>
    <t>8,7</t>
  </si>
  <si>
    <r>
      <t xml:space="preserve">Umsatz (Mio. 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</si>
  <si>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10,8</t>
  </si>
  <si>
    <t>10,6</t>
  </si>
  <si>
    <t>12,0</t>
  </si>
  <si>
    <t>11,3</t>
  </si>
  <si>
    <t>17,2</t>
  </si>
  <si>
    <t>16,3</t>
  </si>
  <si>
    <t>14,1</t>
  </si>
  <si>
    <t>15,4</t>
  </si>
  <si>
    <t>Campbell Soup:</t>
  </si>
  <si>
    <t>16,0</t>
  </si>
  <si>
    <t>15,7</t>
  </si>
  <si>
    <t>13,9</t>
  </si>
  <si>
    <t>15,6</t>
  </si>
  <si>
    <t>17,6</t>
  </si>
  <si>
    <t>16,6</t>
  </si>
  <si>
    <t>13,4</t>
  </si>
  <si>
    <t>Associated British Foods:</t>
  </si>
  <si>
    <r>
      <t>Aktienkurs Jahresende (</t>
    </r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>):</t>
    </r>
  </si>
  <si>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</si>
  <si>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r>
      <t xml:space="preserve">Umsatz (Mio. </t>
    </r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</si>
  <si>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</si>
  <si>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>):</t>
    </r>
  </si>
  <si>
    <t>7,4</t>
  </si>
  <si>
    <t>8,2</t>
  </si>
  <si>
    <t>6,7</t>
  </si>
  <si>
    <t>6,8</t>
  </si>
  <si>
    <t>8,1</t>
  </si>
  <si>
    <t>7,6</t>
  </si>
  <si>
    <t>7,1</t>
  </si>
  <si>
    <r>
      <t xml:space="preserve">Gewinnwachstum 2005 -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 p. a.</t>
    </r>
    <r>
      <rPr>
        <b/>
        <sz val="11"/>
        <color theme="1"/>
        <rFont val="Calibri"/>
        <family val="2"/>
        <scheme val="minor"/>
      </rPr>
      <t xml:space="preserve"> ($)</t>
    </r>
    <r>
      <rPr>
        <sz val="11"/>
        <color theme="1"/>
        <rFont val="Calibri"/>
        <family val="2"/>
        <scheme val="minor"/>
      </rPr>
      <t>:</t>
    </r>
  </si>
  <si>
    <r>
      <t>Gewinnwachstum 2005 - 2013 p. a.</t>
    </r>
    <r>
      <rPr>
        <b/>
        <sz val="11"/>
        <color theme="1"/>
        <rFont val="Calibri"/>
        <family val="2"/>
        <scheme val="minor"/>
      </rPr>
      <t xml:space="preserve"> ($)</t>
    </r>
    <r>
      <rPr>
        <sz val="11"/>
        <color theme="1"/>
        <rFont val="Calibri"/>
        <family val="2"/>
        <scheme val="minor"/>
      </rPr>
      <t>:</t>
    </r>
  </si>
  <si>
    <r>
      <t xml:space="preserve">Gewinnwachstum </t>
    </r>
    <r>
      <rPr>
        <b/>
        <sz val="11"/>
        <color theme="1"/>
        <rFont val="Calibri"/>
        <family val="2"/>
        <scheme val="minor"/>
      </rPr>
      <t xml:space="preserve">2006 </t>
    </r>
    <r>
      <rPr>
        <sz val="11"/>
        <color theme="1"/>
        <rFont val="Calibri"/>
        <family val="2"/>
        <scheme val="minor"/>
      </rPr>
      <t>- 2013 p. a.</t>
    </r>
    <r>
      <rPr>
        <b/>
        <sz val="11"/>
        <color theme="1"/>
        <rFont val="Calibri"/>
        <family val="2"/>
        <scheme val="minor"/>
      </rPr>
      <t xml:space="preserve"> ($)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</si>
  <si>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 xml:space="preserve"> Jahresende:</t>
    </r>
  </si>
  <si>
    <t>Ebro Foods:</t>
  </si>
  <si>
    <t>11,6</t>
  </si>
  <si>
    <t>10,2</t>
  </si>
  <si>
    <t>7,7</t>
  </si>
  <si>
    <t>10,1</t>
  </si>
  <si>
    <t>11,8</t>
  </si>
  <si>
    <t>12,1</t>
  </si>
  <si>
    <t>13,7</t>
  </si>
  <si>
    <t>10,9</t>
  </si>
  <si>
    <t>Hormel Foods:</t>
  </si>
  <si>
    <r>
      <t xml:space="preserve">Umsatz (Mio.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</si>
  <si>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t>7,8</t>
  </si>
  <si>
    <t>9,0</t>
  </si>
  <si>
    <t>9,4</t>
  </si>
  <si>
    <t>9,3</t>
  </si>
  <si>
    <t>KGV rückwärts:</t>
  </si>
  <si>
    <t>McCormick:</t>
  </si>
  <si>
    <t>13,3</t>
  </si>
  <si>
    <t>9,9</t>
  </si>
  <si>
    <t>11,9</t>
  </si>
  <si>
    <t>14,6</t>
  </si>
  <si>
    <t>15,3</t>
  </si>
  <si>
    <t>14,4</t>
  </si>
  <si>
    <t>Sysco:</t>
  </si>
  <si>
    <t>5,2</t>
  </si>
  <si>
    <t>4,6</t>
  </si>
  <si>
    <t>4,9</t>
  </si>
  <si>
    <t>5,0</t>
  </si>
  <si>
    <t>5,1</t>
  </si>
  <si>
    <t>5,3</t>
  </si>
  <si>
    <t>4,5</t>
  </si>
  <si>
    <t>3,7</t>
  </si>
  <si>
    <t>Lancaster Colony:</t>
  </si>
  <si>
    <t>10,4</t>
  </si>
  <si>
    <t>9,7</t>
  </si>
  <si>
    <t>9,2</t>
  </si>
  <si>
    <t>12,3</t>
  </si>
  <si>
    <t>16,5</t>
  </si>
  <si>
    <t>13,5</t>
  </si>
  <si>
    <t>12,7</t>
  </si>
  <si>
    <r>
      <t xml:space="preserve">Gewinnwachstum </t>
    </r>
    <r>
      <rPr>
        <b/>
        <sz val="11"/>
        <color theme="1"/>
        <rFont val="Calibri"/>
        <family val="2"/>
        <scheme val="minor"/>
      </rPr>
      <t>2007</t>
    </r>
    <r>
      <rPr>
        <sz val="11"/>
        <color theme="1"/>
        <rFont val="Calibri"/>
        <family val="2"/>
        <scheme val="minor"/>
      </rPr>
      <t xml:space="preserve"> - 2013 p. a.</t>
    </r>
    <r>
      <rPr>
        <b/>
        <sz val="11"/>
        <color theme="1"/>
        <rFont val="Calibri"/>
        <family val="2"/>
        <scheme val="minor"/>
      </rPr>
      <t xml:space="preserve"> ($)</t>
    </r>
    <r>
      <rPr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</si>
</sst>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>
  <numFmts count="5">
    <numFmt numFmtId="164" formatCode="#,##0.00_ ;[Red]\-#,##0.00\ "/>
    <numFmt numFmtId="165" formatCode="#,##0.0_ ;[Red]\-#,##0.0\ "/>
    <numFmt numFmtId="166" formatCode="0.0"/>
    <numFmt numFmtId="167" formatCode="0.00_ ;[Red]\-0.00\ "/>
    <numFmt numFmtId="168" formatCode="0.0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Verdana"/>
      <family val="2"/>
    </font>
    <font>
      <sz val="9"/>
      <color rgb="FF000000"/>
      <name val="Verdana"/>
      <family val="2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rgb="FFFF0000"/>
      <name val="Arial"/>
      <family val="2"/>
    </font>
    <font>
      <i/>
      <sz val="9"/>
      <name val="Verdana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ECECEC"/>
      </bottom>
      <diagonal/>
    </border>
    <border>
      <left style="thin">
        <color indexed="64"/>
      </left>
      <right style="thin">
        <color indexed="64"/>
      </right>
      <top/>
      <bottom style="medium">
        <color rgb="FFECECEC"/>
      </bottom>
      <diagonal/>
    </border>
    <border>
      <left style="thin">
        <color indexed="64"/>
      </left>
      <right style="medium">
        <color indexed="64"/>
      </right>
      <top/>
      <bottom style="medium">
        <color rgb="FFECECEC"/>
      </bottom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medium">
        <color rgb="FFCCCCCC"/>
      </top>
      <bottom/>
      <diagonal/>
    </border>
    <border>
      <left style="thin">
        <color indexed="64"/>
      </left>
      <right style="medium">
        <color indexed="64"/>
      </right>
      <top style="medium">
        <color rgb="FFCCCCCC"/>
      </top>
      <bottom/>
      <diagonal/>
    </border>
    <border>
      <left style="thin">
        <color indexed="64"/>
      </left>
      <right/>
      <top/>
      <bottom style="medium">
        <color rgb="FFECECEC"/>
      </bottom>
      <diagonal/>
    </border>
    <border>
      <left/>
      <right style="medium">
        <color indexed="64"/>
      </right>
      <top style="medium">
        <color rgb="FFCCCCCC"/>
      </top>
      <bottom/>
      <diagonal/>
    </border>
    <border>
      <left/>
      <right style="medium">
        <color indexed="64"/>
      </right>
      <top/>
      <bottom style="medium">
        <color rgb="FFECECEC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ECECEC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1" xfId="0" applyNumberFormat="1" applyBorder="1" applyAlignment="1"/>
    <xf numFmtId="164" fontId="0" fillId="0" borderId="12" xfId="0" applyNumberFormat="1" applyBorder="1" applyAlignment="1">
      <alignment horizontal="center"/>
    </xf>
    <xf numFmtId="164" fontId="0" fillId="0" borderId="12" xfId="0" applyNumberFormat="1" applyBorder="1" applyAlignment="1"/>
    <xf numFmtId="164" fontId="1" fillId="0" borderId="12" xfId="0" applyNumberFormat="1" applyFont="1" applyBorder="1" applyAlignment="1">
      <alignment horizontal="center"/>
    </xf>
    <xf numFmtId="10" fontId="4" fillId="0" borderId="12" xfId="0" applyNumberFormat="1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10" fontId="6" fillId="0" borderId="13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0" fontId="6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0" fontId="4" fillId="0" borderId="1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0" fillId="0" borderId="12" xfId="0" applyBorder="1"/>
    <xf numFmtId="165" fontId="3" fillId="0" borderId="8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0" fontId="9" fillId="0" borderId="16" xfId="0" applyNumberFormat="1" applyFont="1" applyBorder="1" applyAlignment="1">
      <alignment horizontal="center"/>
    </xf>
    <xf numFmtId="10" fontId="6" fillId="0" borderId="16" xfId="0" applyNumberFormat="1" applyFont="1" applyBorder="1" applyAlignment="1">
      <alignment horizontal="center"/>
    </xf>
    <xf numFmtId="10" fontId="8" fillId="0" borderId="8" xfId="0" applyNumberFormat="1" applyFont="1" applyBorder="1" applyAlignment="1">
      <alignment horizontal="center"/>
    </xf>
    <xf numFmtId="164" fontId="0" fillId="0" borderId="18" xfId="0" applyNumberFormat="1" applyBorder="1" applyAlignme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8" xfId="0" applyBorder="1"/>
    <xf numFmtId="166" fontId="3" fillId="0" borderId="9" xfId="0" applyNumberFormat="1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0" fontId="6" fillId="0" borderId="19" xfId="0" applyNumberFormat="1" applyFont="1" applyBorder="1" applyAlignment="1">
      <alignment horizontal="center"/>
    </xf>
    <xf numFmtId="164" fontId="0" fillId="0" borderId="20" xfId="0" applyNumberFormat="1" applyBorder="1" applyAlignment="1"/>
    <xf numFmtId="10" fontId="4" fillId="0" borderId="18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0" fontId="6" fillId="0" borderId="18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6" fontId="3" fillId="0" borderId="1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/>
    </xf>
    <xf numFmtId="10" fontId="4" fillId="0" borderId="19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167" fontId="3" fillId="0" borderId="8" xfId="0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167" fontId="3" fillId="0" borderId="16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0" fontId="0" fillId="0" borderId="8" xfId="0" applyNumberFormat="1" applyFont="1" applyBorder="1" applyAlignment="1">
      <alignment horizontal="center"/>
    </xf>
    <xf numFmtId="10" fontId="10" fillId="0" borderId="8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167" fontId="5" fillId="0" borderId="0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0" fontId="4" fillId="0" borderId="1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0" fontId="6" fillId="0" borderId="8" xfId="0" applyNumberFormat="1" applyFont="1" applyFill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10" fontId="6" fillId="0" borderId="0" xfId="0" applyNumberFormat="1" applyFont="1" applyFill="1" applyBorder="1" applyAlignment="1">
      <alignment horizontal="center"/>
    </xf>
    <xf numFmtId="10" fontId="4" fillId="0" borderId="8" xfId="0" applyNumberFormat="1" applyFont="1" applyFill="1" applyBorder="1" applyAlignment="1">
      <alignment horizontal="center"/>
    </xf>
    <xf numFmtId="10" fontId="4" fillId="0" borderId="16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top" wrapText="1"/>
    </xf>
    <xf numFmtId="2" fontId="3" fillId="0" borderId="21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top" wrapText="1"/>
    </xf>
    <xf numFmtId="2" fontId="3" fillId="0" borderId="22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top" wrapText="1"/>
    </xf>
    <xf numFmtId="2" fontId="3" fillId="0" borderId="23" xfId="0" applyNumberFormat="1" applyFont="1" applyFill="1" applyBorder="1" applyAlignment="1">
      <alignment horizontal="center" vertical="top" wrapText="1"/>
    </xf>
    <xf numFmtId="164" fontId="0" fillId="0" borderId="12" xfId="0" applyNumberFormat="1" applyFill="1" applyBorder="1" applyAlignment="1"/>
    <xf numFmtId="164" fontId="1" fillId="0" borderId="12" xfId="0" applyNumberFormat="1" applyFont="1" applyFill="1" applyBorder="1" applyAlignment="1">
      <alignment horizontal="center"/>
    </xf>
    <xf numFmtId="0" fontId="0" fillId="0" borderId="12" xfId="0" applyFill="1" applyBorder="1"/>
    <xf numFmtId="164" fontId="0" fillId="0" borderId="12" xfId="0" applyNumberFormat="1" applyFill="1" applyBorder="1" applyAlignment="1">
      <alignment horizontal="center"/>
    </xf>
    <xf numFmtId="10" fontId="4" fillId="0" borderId="13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top" wrapText="1"/>
    </xf>
    <xf numFmtId="49" fontId="5" fillId="0" borderId="21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21" xfId="0" applyNumberFormat="1" applyFont="1" applyFill="1" applyBorder="1" applyAlignment="1">
      <alignment horizontal="center" vertical="top" wrapText="1"/>
    </xf>
    <xf numFmtId="166" fontId="5" fillId="0" borderId="22" xfId="0" applyNumberFormat="1" applyFont="1" applyFill="1" applyBorder="1" applyAlignment="1">
      <alignment horizontal="center" vertical="top" wrapText="1"/>
    </xf>
    <xf numFmtId="166" fontId="5" fillId="0" borderId="23" xfId="0" applyNumberFormat="1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166" fontId="5" fillId="0" borderId="9" xfId="0" applyNumberFormat="1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166" fontId="5" fillId="0" borderId="17" xfId="0" applyNumberFormat="1" applyFont="1" applyFill="1" applyBorder="1" applyAlignment="1">
      <alignment horizontal="center" vertical="top" wrapText="1"/>
    </xf>
    <xf numFmtId="49" fontId="5" fillId="0" borderId="22" xfId="0" applyNumberFormat="1" applyFont="1" applyFill="1" applyBorder="1" applyAlignment="1">
      <alignment horizontal="center" vertical="top" wrapText="1"/>
    </xf>
    <xf numFmtId="164" fontId="0" fillId="0" borderId="5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49" fontId="5" fillId="0" borderId="27" xfId="0" applyNumberFormat="1" applyFont="1" applyFill="1" applyBorder="1" applyAlignment="1">
      <alignment horizontal="center" vertical="top" wrapText="1"/>
    </xf>
    <xf numFmtId="164" fontId="1" fillId="0" borderId="18" xfId="0" applyNumberFormat="1" applyFont="1" applyFill="1" applyBorder="1" applyAlignment="1">
      <alignment horizontal="center"/>
    </xf>
    <xf numFmtId="2" fontId="11" fillId="0" borderId="8" xfId="0" applyNumberFormat="1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 vertical="top" wrapText="1"/>
    </xf>
    <xf numFmtId="164" fontId="0" fillId="0" borderId="18" xfId="0" applyNumberFormat="1" applyFill="1" applyBorder="1" applyAlignment="1"/>
    <xf numFmtId="164" fontId="0" fillId="0" borderId="6" xfId="0" applyNumberFormat="1" applyFill="1" applyBorder="1" applyAlignment="1">
      <alignment horizontal="center"/>
    </xf>
    <xf numFmtId="10" fontId="4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0" fontId="0" fillId="0" borderId="18" xfId="0" applyFill="1" applyBorder="1"/>
    <xf numFmtId="2" fontId="11" fillId="0" borderId="0" xfId="0" applyNumberFormat="1" applyFont="1" applyFill="1" applyBorder="1" applyAlignment="1">
      <alignment horizontal="center"/>
    </xf>
    <xf numFmtId="2" fontId="11" fillId="0" borderId="10" xfId="0" applyNumberFormat="1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top" wrapText="1"/>
    </xf>
    <xf numFmtId="2" fontId="3" fillId="0" borderId="29" xfId="0" applyNumberFormat="1" applyFont="1" applyFill="1" applyBorder="1" applyAlignment="1">
      <alignment horizontal="center" vertical="top" wrapText="1"/>
    </xf>
    <xf numFmtId="49" fontId="5" fillId="0" borderId="29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12" fillId="0" borderId="28" xfId="0" applyFont="1" applyFill="1" applyBorder="1" applyAlignment="1">
      <alignment horizontal="center" vertical="top" wrapText="1"/>
    </xf>
    <xf numFmtId="166" fontId="5" fillId="0" borderId="10" xfId="0" applyNumberFormat="1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166" fontId="3" fillId="3" borderId="21" xfId="0" applyNumberFormat="1" applyFont="1" applyFill="1" applyBorder="1" applyAlignment="1">
      <alignment horizontal="center" vertical="top" wrapText="1"/>
    </xf>
    <xf numFmtId="10" fontId="6" fillId="0" borderId="10" xfId="0" applyNumberFormat="1" applyFont="1" applyFill="1" applyBorder="1" applyAlignment="1">
      <alignment horizontal="center"/>
    </xf>
    <xf numFmtId="10" fontId="13" fillId="0" borderId="0" xfId="0" applyNumberFormat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 wrapText="1"/>
    </xf>
    <xf numFmtId="166" fontId="3" fillId="3" borderId="29" xfId="0" applyNumberFormat="1" applyFont="1" applyFill="1" applyBorder="1" applyAlignment="1">
      <alignment horizontal="center" vertical="top" wrapText="1"/>
    </xf>
    <xf numFmtId="2" fontId="11" fillId="0" borderId="30" xfId="0" applyNumberFormat="1" applyFont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168" fontId="12" fillId="0" borderId="24" xfId="0" applyNumberFormat="1" applyFont="1" applyFill="1" applyBorder="1" applyAlignment="1">
      <alignment horizontal="center" vertical="top" wrapText="1"/>
    </xf>
    <xf numFmtId="2" fontId="14" fillId="0" borderId="8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4" fillId="0" borderId="10" xfId="0" applyNumberFormat="1" applyFont="1" applyFill="1" applyBorder="1" applyAlignment="1">
      <alignment horizontal="center"/>
    </xf>
    <xf numFmtId="2" fontId="11" fillId="0" borderId="32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0" fontId="3" fillId="3" borderId="22" xfId="0" applyFont="1" applyFill="1" applyBorder="1" applyAlignment="1">
      <alignment horizontal="center" vertical="top" wrapText="1"/>
    </xf>
    <xf numFmtId="2" fontId="11" fillId="0" borderId="0" xfId="0" applyNumberFormat="1" applyFont="1" applyBorder="1" applyAlignment="1">
      <alignment horizontal="center"/>
    </xf>
    <xf numFmtId="2" fontId="11" fillId="0" borderId="10" xfId="0" applyNumberFormat="1" applyFont="1" applyBorder="1" applyAlignment="1">
      <alignment horizontal="center"/>
    </xf>
    <xf numFmtId="0" fontId="3" fillId="3" borderId="29" xfId="0" applyFont="1" applyFill="1" applyBorder="1" applyAlignment="1">
      <alignment horizontal="center" vertical="top" wrapText="1"/>
    </xf>
    <xf numFmtId="2" fontId="15" fillId="0" borderId="21" xfId="0" applyNumberFormat="1" applyFont="1" applyFill="1" applyBorder="1" applyAlignment="1">
      <alignment horizontal="center" vertical="top" wrapText="1"/>
    </xf>
    <xf numFmtId="2" fontId="15" fillId="0" borderId="22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Fill="1" applyBorder="1" applyAlignment="1">
      <alignment horizontal="center"/>
    </xf>
    <xf numFmtId="2" fontId="14" fillId="0" borderId="16" xfId="0" applyNumberFormat="1" applyFont="1" applyFill="1" applyBorder="1" applyAlignment="1">
      <alignment horizontal="center"/>
    </xf>
    <xf numFmtId="2" fontId="16" fillId="0" borderId="8" xfId="0" applyNumberFormat="1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4" xfId="0" applyFont="1" applyFill="1" applyBorder="1" applyAlignment="1">
      <alignment horizontal="center" vertical="top" wrapText="1"/>
    </xf>
    <xf numFmtId="0" fontId="11" fillId="0" borderId="25" xfId="0" applyFont="1" applyFill="1" applyBorder="1" applyAlignment="1">
      <alignment horizontal="center" vertical="top" wrapText="1"/>
    </xf>
    <xf numFmtId="0" fontId="11" fillId="0" borderId="28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2" fontId="18" fillId="0" borderId="8" xfId="0" applyNumberFormat="1" applyFont="1" applyFill="1" applyBorder="1" applyAlignment="1">
      <alignment horizontal="center"/>
    </xf>
    <xf numFmtId="2" fontId="17" fillId="0" borderId="8" xfId="0" applyNumberFormat="1" applyFont="1" applyFill="1" applyBorder="1" applyAlignment="1">
      <alignment horizontal="center"/>
    </xf>
    <xf numFmtId="2" fontId="18" fillId="0" borderId="16" xfId="0" applyNumberFormat="1" applyFont="1" applyFill="1" applyBorder="1" applyAlignment="1">
      <alignment horizontal="center"/>
    </xf>
    <xf numFmtId="2" fontId="17" fillId="0" borderId="16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0" fillId="0" borderId="0" xfId="0" applyBorder="1"/>
    <xf numFmtId="164" fontId="1" fillId="0" borderId="1" xfId="0" applyNumberFormat="1" applyFon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3" fontId="3" fillId="0" borderId="21" xfId="0" applyNumberFormat="1" applyFont="1" applyFill="1" applyBorder="1" applyAlignment="1">
      <alignment horizontal="center" vertical="top" wrapText="1"/>
    </xf>
    <xf numFmtId="166" fontId="1" fillId="0" borderId="8" xfId="0" applyNumberFormat="1" applyFont="1" applyFill="1" applyBorder="1" applyAlignment="1">
      <alignment horizontal="center"/>
    </xf>
    <xf numFmtId="3" fontId="3" fillId="0" borderId="22" xfId="0" applyNumberFormat="1" applyFont="1" applyFill="1" applyBorder="1" applyAlignment="1">
      <alignment horizontal="center" vertical="top" wrapText="1"/>
    </xf>
    <xf numFmtId="166" fontId="0" fillId="0" borderId="37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0" fillId="0" borderId="6" xfId="0" applyNumberFormat="1" applyBorder="1"/>
    <xf numFmtId="166" fontId="1" fillId="0" borderId="38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6" fontId="1" fillId="0" borderId="10" xfId="0" applyNumberFormat="1" applyFont="1" applyFill="1" applyBorder="1" applyAlignment="1">
      <alignment horizontal="center"/>
    </xf>
    <xf numFmtId="3" fontId="3" fillId="0" borderId="39" xfId="0" applyNumberFormat="1" applyFont="1" applyFill="1" applyBorder="1" applyAlignment="1">
      <alignment horizontal="center" vertical="top" wrapText="1"/>
    </xf>
    <xf numFmtId="3" fontId="3" fillId="0" borderId="29" xfId="0" applyNumberFormat="1" applyFont="1" applyFill="1" applyBorder="1" applyAlignment="1">
      <alignment horizontal="center" vertical="top" wrapText="1"/>
    </xf>
    <xf numFmtId="166" fontId="0" fillId="0" borderId="40" xfId="0" applyNumberFormat="1" applyFill="1" applyBorder="1"/>
    <xf numFmtId="2" fontId="18" fillId="0" borderId="30" xfId="0" applyNumberFormat="1" applyFont="1" applyFill="1" applyBorder="1" applyAlignment="1">
      <alignment horizontal="center"/>
    </xf>
    <xf numFmtId="2" fontId="14" fillId="0" borderId="31" xfId="0" applyNumberFormat="1" applyFont="1" applyFill="1" applyBorder="1" applyAlignment="1">
      <alignment horizontal="center"/>
    </xf>
    <xf numFmtId="2" fontId="18" fillId="0" borderId="31" xfId="0" applyNumberFormat="1" applyFont="1" applyFill="1" applyBorder="1" applyAlignment="1">
      <alignment horizontal="center"/>
    </xf>
    <xf numFmtId="2" fontId="18" fillId="0" borderId="33" xfId="0" applyNumberFormat="1" applyFont="1" applyFill="1" applyBorder="1" applyAlignment="1">
      <alignment horizontal="center"/>
    </xf>
    <xf numFmtId="0" fontId="0" fillId="0" borderId="37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2" fontId="3" fillId="0" borderId="39" xfId="0" applyNumberFormat="1" applyFont="1" applyFill="1" applyBorder="1" applyAlignment="1">
      <alignment horizontal="center" vertical="top" wrapText="1"/>
    </xf>
    <xf numFmtId="2" fontId="17" fillId="0" borderId="30" xfId="0" applyNumberFormat="1" applyFont="1" applyFill="1" applyBorder="1" applyAlignment="1">
      <alignment horizontal="center"/>
    </xf>
    <xf numFmtId="2" fontId="19" fillId="0" borderId="31" xfId="0" applyNumberFormat="1" applyFont="1" applyFill="1" applyBorder="1" applyAlignment="1">
      <alignment horizontal="center"/>
    </xf>
    <xf numFmtId="166" fontId="0" fillId="0" borderId="37" xfId="0" applyNumberFormat="1" applyFill="1" applyBorder="1"/>
    <xf numFmtId="166" fontId="0" fillId="0" borderId="4" xfId="0" applyNumberFormat="1" applyFill="1" applyBorder="1"/>
    <xf numFmtId="166" fontId="0" fillId="0" borderId="5" xfId="0" applyNumberFormat="1" applyFill="1" applyBorder="1"/>
    <xf numFmtId="166" fontId="0" fillId="0" borderId="6" xfId="0" applyNumberFormat="1" applyFill="1" applyBorder="1"/>
    <xf numFmtId="2" fontId="8" fillId="0" borderId="30" xfId="0" applyNumberFormat="1" applyFont="1" applyFill="1" applyBorder="1" applyAlignment="1">
      <alignment horizontal="center"/>
    </xf>
    <xf numFmtId="2" fontId="17" fillId="0" borderId="33" xfId="0" applyNumberFormat="1" applyFont="1" applyFill="1" applyBorder="1" applyAlignment="1">
      <alignment horizontal="center"/>
    </xf>
    <xf numFmtId="2" fontId="14" fillId="0" borderId="33" xfId="0" applyNumberFormat="1" applyFont="1" applyFill="1" applyBorder="1" applyAlignment="1">
      <alignment horizontal="center"/>
    </xf>
    <xf numFmtId="2" fontId="17" fillId="0" borderId="31" xfId="0" applyNumberFormat="1" applyFont="1" applyFill="1" applyBorder="1" applyAlignment="1">
      <alignment horizontal="center"/>
    </xf>
    <xf numFmtId="2" fontId="14" fillId="0" borderId="30" xfId="0" applyNumberFormat="1" applyFont="1" applyFill="1" applyBorder="1" applyAlignment="1">
      <alignment horizontal="center"/>
    </xf>
    <xf numFmtId="10" fontId="6" fillId="0" borderId="13" xfId="0" applyNumberFormat="1" applyFont="1" applyFill="1" applyBorder="1" applyAlignment="1">
      <alignment horizontal="center"/>
    </xf>
    <xf numFmtId="10" fontId="6" fillId="0" borderId="19" xfId="0" applyNumberFormat="1" applyFont="1" applyFill="1" applyBorder="1" applyAlignment="1">
      <alignment horizontal="center"/>
    </xf>
    <xf numFmtId="2" fontId="19" fillId="0" borderId="8" xfId="0" applyNumberFormat="1" applyFont="1" applyFill="1" applyBorder="1" applyAlignment="1">
      <alignment horizontal="center"/>
    </xf>
    <xf numFmtId="2" fontId="5" fillId="0" borderId="22" xfId="0" applyNumberFormat="1" applyFont="1" applyFill="1" applyBorder="1" applyAlignment="1">
      <alignment horizontal="center" vertical="top" wrapText="1"/>
    </xf>
    <xf numFmtId="10" fontId="8" fillId="0" borderId="8" xfId="0" applyNumberFormat="1" applyFont="1" applyFill="1" applyBorder="1" applyAlignment="1">
      <alignment horizontal="center"/>
    </xf>
    <xf numFmtId="10" fontId="19" fillId="0" borderId="0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O458"/>
  <sheetViews>
    <sheetView topLeftCell="A73" workbookViewId="0">
      <selection activeCell="B73" sqref="B1:B1048576"/>
    </sheetView>
  </sheetViews>
  <sheetFormatPr baseColWidth="10" defaultRowHeight="15"/>
  <cols>
    <col min="2" max="2" width="3.5703125" customWidth="1"/>
    <col min="3" max="3" width="31.28515625" customWidth="1"/>
    <col min="7" max="7" width="11.42578125" customWidth="1"/>
    <col min="14" max="14" width="3.5703125" customWidth="1"/>
  </cols>
  <sheetData>
    <row r="2" spans="3:15">
      <c r="C2" s="1"/>
    </row>
    <row r="3" spans="3:15" ht="15.75" thickBot="1"/>
    <row r="4" spans="3:15" ht="15.75" thickBot="1">
      <c r="C4" s="2" t="s">
        <v>0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</row>
    <row r="5" spans="3:15">
      <c r="C5" s="3" t="s">
        <v>1</v>
      </c>
      <c r="D5" s="4">
        <v>1.3555999999999999</v>
      </c>
      <c r="E5" s="5">
        <v>1.1842999999999999</v>
      </c>
      <c r="F5" s="4">
        <v>1.3193999999999999</v>
      </c>
      <c r="G5" s="5">
        <v>1.4590000000000001</v>
      </c>
      <c r="H5" s="4">
        <v>1.3994</v>
      </c>
      <c r="I5" s="5">
        <v>1.4325000000000001</v>
      </c>
      <c r="J5" s="4">
        <v>1.3385</v>
      </c>
      <c r="K5" s="5">
        <v>1.2961</v>
      </c>
      <c r="L5" s="4">
        <v>1.3194999999999999</v>
      </c>
      <c r="M5" s="6">
        <v>1.3755999999999999</v>
      </c>
    </row>
    <row r="6" spans="3:15" ht="15.75" thickBot="1">
      <c r="C6" s="8" t="s">
        <v>2</v>
      </c>
      <c r="D6" s="9">
        <v>1.546</v>
      </c>
      <c r="E6" s="10">
        <v>1.5561</v>
      </c>
      <c r="F6" s="9">
        <v>1.6091</v>
      </c>
      <c r="G6" s="10">
        <v>1.6539999999999999</v>
      </c>
      <c r="H6" s="9">
        <v>1.4935</v>
      </c>
      <c r="I6" s="10">
        <v>1.4835</v>
      </c>
      <c r="J6" s="9">
        <v>1.2473000000000001</v>
      </c>
      <c r="K6" s="10">
        <v>1.2175</v>
      </c>
      <c r="L6" s="9">
        <v>1.2074</v>
      </c>
      <c r="M6" s="11">
        <v>1.2277</v>
      </c>
    </row>
    <row r="7" spans="3:15">
      <c r="C7" s="12" t="s">
        <v>3</v>
      </c>
      <c r="D7" s="25"/>
      <c r="E7" s="13"/>
      <c r="F7" s="14"/>
      <c r="G7" s="13"/>
      <c r="H7" s="14"/>
      <c r="I7" s="13"/>
      <c r="J7" s="14"/>
      <c r="K7" s="13"/>
      <c r="L7" s="14"/>
      <c r="M7" s="31"/>
    </row>
    <row r="8" spans="3:15">
      <c r="C8" s="8" t="s">
        <v>4</v>
      </c>
      <c r="D8" s="32">
        <v>15.3</v>
      </c>
      <c r="E8" s="27">
        <v>17.05</v>
      </c>
      <c r="F8" s="32">
        <v>18.364999999999998</v>
      </c>
      <c r="G8" s="27">
        <v>21.225000000000001</v>
      </c>
      <c r="H8" s="32">
        <v>16</v>
      </c>
      <c r="I8" s="27">
        <v>20.03</v>
      </c>
      <c r="J8" s="32">
        <v>24.745000000000001</v>
      </c>
      <c r="K8" s="27">
        <v>27.175000000000001</v>
      </c>
      <c r="L8" s="32">
        <v>27.61</v>
      </c>
      <c r="M8" s="33">
        <v>29.637</v>
      </c>
    </row>
    <row r="9" spans="3:15">
      <c r="C9" s="8" t="s">
        <v>6</v>
      </c>
      <c r="D9" s="32">
        <v>20.82</v>
      </c>
      <c r="E9" s="27">
        <v>20.155000000000001</v>
      </c>
      <c r="F9" s="32">
        <v>24.2</v>
      </c>
      <c r="G9" s="27">
        <v>30.684999999999999</v>
      </c>
      <c r="H9" s="32">
        <v>22.635000000000002</v>
      </c>
      <c r="I9" s="27">
        <v>28.5</v>
      </c>
      <c r="J9" s="32">
        <v>32.884999999999998</v>
      </c>
      <c r="K9" s="27">
        <v>34.984999999999999</v>
      </c>
      <c r="L9" s="32">
        <v>36.25</v>
      </c>
      <c r="M9" s="33">
        <v>41.31</v>
      </c>
    </row>
    <row r="10" spans="3:15">
      <c r="C10" s="8" t="s">
        <v>14</v>
      </c>
      <c r="D10" s="26"/>
      <c r="E10" s="28">
        <f>((E9/D9)-1)</f>
        <v>-3.1940441882804982E-2</v>
      </c>
      <c r="F10" s="23">
        <f t="shared" ref="F10:M10" si="0">((F9/E9)-1)</f>
        <v>0.20069461672041666</v>
      </c>
      <c r="G10" s="30">
        <f t="shared" si="0"/>
        <v>0.26797520661157015</v>
      </c>
      <c r="H10" s="22">
        <f t="shared" si="0"/>
        <v>-0.26234316441257932</v>
      </c>
      <c r="I10" s="30">
        <f t="shared" si="0"/>
        <v>0.25911199469847568</v>
      </c>
      <c r="J10" s="23">
        <f t="shared" si="0"/>
        <v>0.15385964912280703</v>
      </c>
      <c r="K10" s="30">
        <f t="shared" si="0"/>
        <v>6.3858902235061521E-2</v>
      </c>
      <c r="L10" s="23">
        <f t="shared" si="0"/>
        <v>3.6158353580105773E-2</v>
      </c>
      <c r="M10" s="34">
        <f t="shared" si="0"/>
        <v>0.13958620689655188</v>
      </c>
    </row>
    <row r="11" spans="3:15">
      <c r="C11" s="15" t="s">
        <v>10</v>
      </c>
      <c r="D11" s="35">
        <v>4.5599999999999996</v>
      </c>
      <c r="E11" s="29">
        <v>4.88</v>
      </c>
      <c r="F11" s="35">
        <v>5.2</v>
      </c>
      <c r="G11" s="29">
        <v>6.22</v>
      </c>
      <c r="H11" s="35">
        <v>6.91</v>
      </c>
      <c r="I11" s="29">
        <v>6.73</v>
      </c>
      <c r="J11" s="35">
        <v>7.66</v>
      </c>
      <c r="K11" s="29">
        <v>10.28</v>
      </c>
      <c r="L11" s="35">
        <v>10.74</v>
      </c>
      <c r="M11" s="36">
        <v>10.64</v>
      </c>
    </row>
    <row r="12" spans="3:15">
      <c r="C12" s="15" t="s">
        <v>7</v>
      </c>
      <c r="D12" s="26"/>
      <c r="E12" s="30">
        <f>((E11/D11)-1)</f>
        <v>7.0175438596491224E-2</v>
      </c>
      <c r="F12" s="23">
        <f t="shared" ref="F12" si="1">((F11/E11)-1)</f>
        <v>6.5573770491803351E-2</v>
      </c>
      <c r="G12" s="30">
        <f t="shared" ref="G12" si="2">((G11/F11)-1)</f>
        <v>0.19615384615384612</v>
      </c>
      <c r="H12" s="23">
        <f t="shared" ref="H12" si="3">((H11/G11)-1)</f>
        <v>0.11093247588424449</v>
      </c>
      <c r="I12" s="28">
        <f t="shared" ref="I12" si="4">((I11/H11)-1)</f>
        <v>-2.6049204052098318E-2</v>
      </c>
      <c r="J12" s="23">
        <f t="shared" ref="J12" si="5">((J11/I11)-1)</f>
        <v>0.13818722139673101</v>
      </c>
      <c r="K12" s="30">
        <f t="shared" ref="K12" si="6">((K11/J11)-1)</f>
        <v>0.342036553524804</v>
      </c>
      <c r="L12" s="23">
        <f t="shared" ref="L12" si="7">((L11/K11)-1)</f>
        <v>4.474708171206232E-2</v>
      </c>
      <c r="M12" s="34">
        <f t="shared" ref="M12" si="8">((M11/L11)-1)</f>
        <v>-9.3109869646181842E-3</v>
      </c>
    </row>
    <row r="13" spans="3:15">
      <c r="C13" s="16" t="s">
        <v>11</v>
      </c>
      <c r="D13" s="35">
        <v>1</v>
      </c>
      <c r="E13" s="29">
        <v>1.02</v>
      </c>
      <c r="F13" s="35">
        <v>1.08</v>
      </c>
      <c r="G13" s="29">
        <v>1.3</v>
      </c>
      <c r="H13" s="35">
        <v>1.26</v>
      </c>
      <c r="I13" s="29">
        <v>1.47</v>
      </c>
      <c r="J13" s="35">
        <v>2.56</v>
      </c>
      <c r="K13" s="29">
        <v>1.88</v>
      </c>
      <c r="L13" s="35">
        <v>2</v>
      </c>
      <c r="M13" s="36">
        <v>1.94</v>
      </c>
    </row>
    <row r="14" spans="3:15">
      <c r="C14" s="16" t="s">
        <v>8</v>
      </c>
      <c r="D14" s="26"/>
      <c r="E14" s="30">
        <f>((E13/D13)-1)</f>
        <v>2.0000000000000018E-2</v>
      </c>
      <c r="F14" s="23">
        <f t="shared" ref="F14" si="9">((F13/E13)-1)</f>
        <v>5.8823529411764719E-2</v>
      </c>
      <c r="G14" s="30">
        <f t="shared" ref="G14" si="10">((G13/F13)-1)</f>
        <v>0.20370370370370372</v>
      </c>
      <c r="H14" s="22">
        <f t="shared" ref="H14" si="11">((H13/G13)-1)</f>
        <v>-3.0769230769230771E-2</v>
      </c>
      <c r="I14" s="30">
        <f t="shared" ref="I14" si="12">((I13/H13)-1)</f>
        <v>0.16666666666666674</v>
      </c>
      <c r="J14" s="23">
        <f t="shared" ref="J14" si="13">((J13/I13)-1)</f>
        <v>0.74149659863945594</v>
      </c>
      <c r="K14" s="28">
        <f t="shared" ref="K14" si="14">((K13/J13)-1)</f>
        <v>-0.26562500000000011</v>
      </c>
      <c r="L14" s="23">
        <f t="shared" ref="L14" si="15">((L13/K13)-1)</f>
        <v>6.3829787234042534E-2</v>
      </c>
      <c r="M14" s="43">
        <f t="shared" ref="M14" si="16">((M13/L13)-1)</f>
        <v>-3.0000000000000027E-2</v>
      </c>
      <c r="O14" s="1"/>
    </row>
    <row r="15" spans="3:15">
      <c r="C15" s="16" t="s">
        <v>12</v>
      </c>
      <c r="D15" s="35">
        <v>0.5</v>
      </c>
      <c r="E15" s="29">
        <v>0.56000000000000005</v>
      </c>
      <c r="F15" s="35">
        <v>0.62</v>
      </c>
      <c r="G15" s="29">
        <v>0.68</v>
      </c>
      <c r="H15" s="35">
        <v>0.76</v>
      </c>
      <c r="I15" s="29">
        <v>0.82</v>
      </c>
      <c r="J15" s="35">
        <v>0.88</v>
      </c>
      <c r="K15" s="29">
        <v>0.94</v>
      </c>
      <c r="L15" s="35">
        <v>1.02</v>
      </c>
      <c r="M15" s="36">
        <v>1.1200000000000001</v>
      </c>
    </row>
    <row r="16" spans="3:15">
      <c r="C16" s="16" t="s">
        <v>13</v>
      </c>
      <c r="D16" s="26"/>
      <c r="E16" s="30">
        <f>((E15/D15)-1)</f>
        <v>0.12000000000000011</v>
      </c>
      <c r="F16" s="23">
        <f t="shared" ref="F16" si="17">((F15/E15)-1)</f>
        <v>0.10714285714285698</v>
      </c>
      <c r="G16" s="30">
        <f t="shared" ref="G16" si="18">((G15/F15)-1)</f>
        <v>9.6774193548387233E-2</v>
      </c>
      <c r="H16" s="23">
        <f t="shared" ref="H16" si="19">((H15/G15)-1)</f>
        <v>0.11764705882352944</v>
      </c>
      <c r="I16" s="30">
        <f t="shared" ref="I16" si="20">((I15/H15)-1)</f>
        <v>7.8947368421052655E-2</v>
      </c>
      <c r="J16" s="23">
        <f t="shared" ref="J16" si="21">((J15/I15)-1)</f>
        <v>7.3170731707317138E-2</v>
      </c>
      <c r="K16" s="30">
        <f t="shared" ref="K16" si="22">((K15/J15)-1)</f>
        <v>6.8181818181818121E-2</v>
      </c>
      <c r="L16" s="23">
        <f t="shared" ref="L16" si="23">((L15/K15)-1)</f>
        <v>8.5106382978723527E-2</v>
      </c>
      <c r="M16" s="34">
        <f t="shared" ref="M16" si="24">((M15/L15)-1)</f>
        <v>9.8039215686274606E-2</v>
      </c>
    </row>
    <row r="17" spans="3:13">
      <c r="C17" s="16" t="s">
        <v>9</v>
      </c>
      <c r="D17" s="37">
        <v>20.8</v>
      </c>
      <c r="E17" s="39">
        <v>19.8</v>
      </c>
      <c r="F17" s="37">
        <v>22.3</v>
      </c>
      <c r="G17" s="39">
        <v>23.6</v>
      </c>
      <c r="H17" s="37">
        <v>18</v>
      </c>
      <c r="I17" s="39">
        <v>19.399999999999999</v>
      </c>
      <c r="J17" s="85">
        <v>12.8</v>
      </c>
      <c r="K17" s="39">
        <v>18.600000000000001</v>
      </c>
      <c r="L17" s="37">
        <v>18.100000000000001</v>
      </c>
      <c r="M17" s="40">
        <v>21.3</v>
      </c>
    </row>
    <row r="18" spans="3:13" ht="15.75" thickBot="1">
      <c r="C18" s="52" t="s">
        <v>23</v>
      </c>
      <c r="D18" s="53">
        <f>(M13/D13)^(1/9)-1</f>
        <v>7.6410610275363222E-2</v>
      </c>
      <c r="E18" s="45" t="s">
        <v>15</v>
      </c>
      <c r="F18" s="54">
        <f>(D17*E17*F17*G17*H17*I17*K17*L17*M17)^(1/9)</f>
        <v>20.129983389875715</v>
      </c>
      <c r="G18" s="48" t="s">
        <v>33</v>
      </c>
      <c r="H18" s="54">
        <v>18.399999999999999</v>
      </c>
      <c r="I18" s="48"/>
      <c r="J18" s="45" t="s">
        <v>16</v>
      </c>
      <c r="K18" s="50"/>
      <c r="L18" s="50"/>
      <c r="M18" s="71">
        <f>H18/F18-1</f>
        <v>-8.5940626793850394E-2</v>
      </c>
    </row>
    <row r="19" spans="3:13">
      <c r="C19" s="12" t="s">
        <v>17</v>
      </c>
      <c r="D19" s="25"/>
      <c r="E19" s="13"/>
      <c r="F19" s="14"/>
      <c r="G19" s="13"/>
      <c r="H19" s="14"/>
      <c r="I19" s="13"/>
      <c r="J19" s="14"/>
      <c r="K19" s="13"/>
      <c r="L19" s="14"/>
      <c r="M19" s="31"/>
    </row>
    <row r="20" spans="3:13">
      <c r="C20" s="8" t="s">
        <v>4</v>
      </c>
      <c r="D20" s="32">
        <v>33.799999999999997</v>
      </c>
      <c r="E20" s="27">
        <v>44.055</v>
      </c>
      <c r="F20" s="32">
        <v>57.55</v>
      </c>
      <c r="G20" s="27">
        <v>61.99</v>
      </c>
      <c r="H20" s="32">
        <v>42.97</v>
      </c>
      <c r="I20" s="27">
        <v>42.6</v>
      </c>
      <c r="J20" s="32">
        <v>48.26</v>
      </c>
      <c r="K20" s="27">
        <v>48.313000000000002</v>
      </c>
      <c r="L20" s="32">
        <v>49.57</v>
      </c>
      <c r="M20" s="33">
        <v>52.23</v>
      </c>
    </row>
    <row r="21" spans="3:13">
      <c r="C21" s="8" t="s">
        <v>14</v>
      </c>
      <c r="D21" s="26"/>
      <c r="E21" s="30">
        <f>((E20/D20)-1)</f>
        <v>0.30340236686390543</v>
      </c>
      <c r="F21" s="23">
        <f t="shared" ref="F21:M21" si="25">((F20/E20)-1)</f>
        <v>0.30632164340029511</v>
      </c>
      <c r="G21" s="30">
        <f t="shared" si="25"/>
        <v>7.7150304083405841E-2</v>
      </c>
      <c r="H21" s="22">
        <f t="shared" si="25"/>
        <v>-0.30682368123890957</v>
      </c>
      <c r="I21" s="28">
        <f t="shared" si="25"/>
        <v>-8.610658599022547E-3</v>
      </c>
      <c r="J21" s="23">
        <f t="shared" si="25"/>
        <v>0.13286384976525811</v>
      </c>
      <c r="K21" s="30">
        <f t="shared" si="25"/>
        <v>1.0982179859098107E-3</v>
      </c>
      <c r="L21" s="23">
        <f t="shared" si="25"/>
        <v>2.601784198869872E-2</v>
      </c>
      <c r="M21" s="34">
        <f t="shared" si="25"/>
        <v>5.366148880371191E-2</v>
      </c>
    </row>
    <row r="22" spans="3:13">
      <c r="C22" s="15" t="s">
        <v>18</v>
      </c>
      <c r="D22" s="55">
        <v>25.28</v>
      </c>
      <c r="E22" s="46">
        <v>24.65</v>
      </c>
      <c r="F22" s="55">
        <v>26.97</v>
      </c>
      <c r="G22" s="46">
        <v>24.91</v>
      </c>
      <c r="H22" s="55">
        <v>29.62</v>
      </c>
      <c r="I22" s="46">
        <v>23.16</v>
      </c>
      <c r="J22" s="55">
        <v>26.25</v>
      </c>
      <c r="K22" s="46">
        <v>30.08</v>
      </c>
      <c r="L22" s="55">
        <v>32.450000000000003</v>
      </c>
      <c r="M22" s="56">
        <v>33.75</v>
      </c>
    </row>
    <row r="23" spans="3:13">
      <c r="C23" s="15" t="s">
        <v>7</v>
      </c>
      <c r="D23" s="26"/>
      <c r="E23" s="28">
        <f>((E22/D22)-1)</f>
        <v>-2.4920886075949444E-2</v>
      </c>
      <c r="F23" s="23">
        <f t="shared" ref="F23" si="26">((F22/E22)-1)</f>
        <v>9.4117647058823639E-2</v>
      </c>
      <c r="G23" s="28">
        <f t="shared" ref="G23" si="27">((G22/F22)-1)</f>
        <v>-7.6381164256581369E-2</v>
      </c>
      <c r="H23" s="23">
        <f t="shared" ref="H23" si="28">((H22/G22)-1)</f>
        <v>0.18908069048574871</v>
      </c>
      <c r="I23" s="28">
        <f t="shared" ref="I23" si="29">((I22/H22)-1)</f>
        <v>-0.21809588116137746</v>
      </c>
      <c r="J23" s="23">
        <f t="shared" ref="J23" si="30">((J22/I22)-1)</f>
        <v>0.13341968911917101</v>
      </c>
      <c r="K23" s="30">
        <f t="shared" ref="K23" si="31">((K22/J22)-1)</f>
        <v>0.14590476190476176</v>
      </c>
      <c r="L23" s="23">
        <f t="shared" ref="L23" si="32">((L22/K22)-1)</f>
        <v>7.8789893617021489E-2</v>
      </c>
      <c r="M23" s="34">
        <f t="shared" ref="M23" si="33">((M22/L22)-1)</f>
        <v>4.0061633281972098E-2</v>
      </c>
    </row>
    <row r="24" spans="3:13">
      <c r="C24" s="16" t="s">
        <v>19</v>
      </c>
      <c r="D24" s="82">
        <v>0.63</v>
      </c>
      <c r="E24" s="46">
        <v>2.98</v>
      </c>
      <c r="F24" s="55">
        <v>2.79</v>
      </c>
      <c r="G24" s="91">
        <v>8.77</v>
      </c>
      <c r="H24" s="55">
        <v>2.75</v>
      </c>
      <c r="I24" s="46">
        <v>2.57</v>
      </c>
      <c r="J24" s="55">
        <v>3.04</v>
      </c>
      <c r="K24" s="46">
        <v>2.77</v>
      </c>
      <c r="L24" s="55">
        <v>2.78</v>
      </c>
      <c r="M24" s="56">
        <v>2.42</v>
      </c>
    </row>
    <row r="25" spans="3:13" ht="15.75">
      <c r="C25" s="16" t="s">
        <v>8</v>
      </c>
      <c r="D25" s="26"/>
      <c r="E25" s="44">
        <f>((E24/D24)-1)</f>
        <v>3.7301587301587302</v>
      </c>
      <c r="F25" s="22">
        <f t="shared" ref="F25" si="34">((F24/E24)-1)</f>
        <v>-6.375838926174493E-2</v>
      </c>
      <c r="G25" s="44">
        <f t="shared" ref="G25" si="35">((G24/F24)-1)</f>
        <v>2.1433691756272402</v>
      </c>
      <c r="H25" s="22">
        <f t="shared" ref="H25" si="36">((H24/G24)-1)</f>
        <v>-0.68643101482326108</v>
      </c>
      <c r="I25" s="28">
        <f t="shared" ref="I25" si="37">((I24/H24)-1)</f>
        <v>-6.5454545454545543E-2</v>
      </c>
      <c r="J25" s="23">
        <f t="shared" ref="J25" si="38">((J24/I24)-1)</f>
        <v>0.18287937743190663</v>
      </c>
      <c r="K25" s="28">
        <f t="shared" ref="K25" si="39">((K24/J24)-1)</f>
        <v>-8.8815789473684181E-2</v>
      </c>
      <c r="L25" s="23">
        <f t="shared" ref="L25" si="40">((L24/K24)-1)</f>
        <v>3.6101083032489267E-3</v>
      </c>
      <c r="M25" s="43">
        <f t="shared" ref="M25" si="41">((M24/L24)-1)</f>
        <v>-0.12949640287769781</v>
      </c>
    </row>
    <row r="26" spans="3:13">
      <c r="C26" s="16" t="s">
        <v>20</v>
      </c>
      <c r="D26" s="55" t="s">
        <v>21</v>
      </c>
      <c r="E26" s="46">
        <v>0.85</v>
      </c>
      <c r="F26" s="76">
        <v>1</v>
      </c>
      <c r="G26" s="46">
        <v>1.1000000000000001</v>
      </c>
      <c r="H26" s="55">
        <v>1.2</v>
      </c>
      <c r="I26" s="46">
        <v>1.2</v>
      </c>
      <c r="J26" s="55">
        <v>1.3</v>
      </c>
      <c r="K26" s="46">
        <v>1.39</v>
      </c>
      <c r="L26" s="55">
        <v>1.45</v>
      </c>
      <c r="M26" s="56">
        <v>1.45</v>
      </c>
    </row>
    <row r="27" spans="3:13">
      <c r="C27" s="16" t="s">
        <v>13</v>
      </c>
      <c r="D27" s="26"/>
      <c r="E27" s="30">
        <f>((E26/0.68)-1)</f>
        <v>0.24999999999999978</v>
      </c>
      <c r="F27" s="23">
        <f t="shared" ref="F27" si="42">((F26/E26)-1)</f>
        <v>0.17647058823529416</v>
      </c>
      <c r="G27" s="30">
        <f t="shared" ref="G27" si="43">((G26/F26)-1)</f>
        <v>0.10000000000000009</v>
      </c>
      <c r="H27" s="23">
        <f t="shared" ref="H27" si="44">((H26/G26)-1)</f>
        <v>9.0909090909090828E-2</v>
      </c>
      <c r="I27" s="87">
        <f t="shared" ref="I27" si="45">((I26/H26)-1)</f>
        <v>0</v>
      </c>
      <c r="J27" s="23">
        <f t="shared" ref="J27" si="46">((J26/I26)-1)</f>
        <v>8.3333333333333481E-2</v>
      </c>
      <c r="K27" s="30">
        <f t="shared" ref="K27" si="47">((K26/J26)-1)</f>
        <v>6.9230769230769207E-2</v>
      </c>
      <c r="L27" s="23">
        <f t="shared" ref="L27" si="48">((L26/K26)-1)</f>
        <v>4.3165467625899234E-2</v>
      </c>
      <c r="M27" s="42">
        <f t="shared" ref="M27" si="49">((M26/L26)-1)</f>
        <v>0</v>
      </c>
    </row>
    <row r="28" spans="3:13">
      <c r="C28" s="16" t="s">
        <v>9</v>
      </c>
      <c r="D28" s="82">
        <v>53.9</v>
      </c>
      <c r="E28" s="47">
        <v>14.8</v>
      </c>
      <c r="F28" s="55">
        <v>20.6</v>
      </c>
      <c r="G28" s="84">
        <v>7</v>
      </c>
      <c r="H28" s="55">
        <v>15.7</v>
      </c>
      <c r="I28" s="47">
        <v>16.600000000000001</v>
      </c>
      <c r="J28" s="55">
        <v>15.5</v>
      </c>
      <c r="K28" s="47">
        <v>17.5</v>
      </c>
      <c r="L28" s="55">
        <v>17.899999999999999</v>
      </c>
      <c r="M28" s="57">
        <v>21.6</v>
      </c>
    </row>
    <row r="29" spans="3:13" ht="15.75" thickBot="1">
      <c r="C29" s="52" t="s">
        <v>24</v>
      </c>
      <c r="D29" s="59">
        <f>(M24/E24)^(1/8)-1</f>
        <v>-2.568388055324089E-2</v>
      </c>
      <c r="E29" s="45" t="s">
        <v>15</v>
      </c>
      <c r="F29" s="54">
        <f>(E28*F28*H28*I28*J28*K28*L28*M28)^(1/8)</f>
        <v>17.382076247508969</v>
      </c>
      <c r="G29" s="48" t="s">
        <v>33</v>
      </c>
      <c r="H29" s="54">
        <v>18.899999999999999</v>
      </c>
      <c r="I29" s="48"/>
      <c r="J29" s="45" t="s">
        <v>16</v>
      </c>
      <c r="K29" s="50"/>
      <c r="L29" s="50"/>
      <c r="M29" s="51">
        <f>H29/F29-1</f>
        <v>8.7326952826395798E-2</v>
      </c>
    </row>
    <row r="30" spans="3:13">
      <c r="C30" s="12" t="s">
        <v>22</v>
      </c>
      <c r="D30" s="25"/>
      <c r="E30" s="13"/>
      <c r="F30" s="14"/>
      <c r="G30" s="13"/>
      <c r="H30" s="14"/>
      <c r="I30" s="13"/>
      <c r="J30" s="14"/>
      <c r="K30" s="13"/>
      <c r="L30" s="14"/>
      <c r="M30" s="31"/>
    </row>
    <row r="31" spans="3:13">
      <c r="C31" s="8" t="s">
        <v>4</v>
      </c>
      <c r="D31" s="60">
        <v>18.350000000000001</v>
      </c>
      <c r="E31" s="58">
        <v>21.074999999999999</v>
      </c>
      <c r="F31" s="60">
        <v>21.88</v>
      </c>
      <c r="G31" s="58">
        <v>19.434999999999999</v>
      </c>
      <c r="H31" s="60">
        <v>20.9</v>
      </c>
      <c r="I31" s="58">
        <v>24.844999999999999</v>
      </c>
      <c r="J31" s="60">
        <v>26.925000000000001</v>
      </c>
      <c r="K31" s="58">
        <v>31.623999999999999</v>
      </c>
      <c r="L31" s="60">
        <v>30.777000000000001</v>
      </c>
      <c r="M31" s="61">
        <v>36.1</v>
      </c>
    </row>
    <row r="32" spans="3:13">
      <c r="C32" s="8" t="s">
        <v>6</v>
      </c>
      <c r="D32" s="60">
        <v>24.86</v>
      </c>
      <c r="E32" s="58">
        <v>24.835000000000001</v>
      </c>
      <c r="F32" s="60">
        <v>28.824999999999999</v>
      </c>
      <c r="G32" s="58">
        <v>28.5</v>
      </c>
      <c r="H32" s="60">
        <v>30.375</v>
      </c>
      <c r="I32" s="58">
        <v>35.405000000000001</v>
      </c>
      <c r="J32" s="60">
        <v>35.590000000000003</v>
      </c>
      <c r="K32" s="58">
        <v>40.409999999999997</v>
      </c>
      <c r="L32" s="60">
        <v>40.42</v>
      </c>
      <c r="M32" s="61">
        <v>49.91</v>
      </c>
    </row>
    <row r="33" spans="3:13">
      <c r="C33" s="8" t="s">
        <v>14</v>
      </c>
      <c r="D33" s="26"/>
      <c r="E33" s="28">
        <f>((E32/D32)-1)</f>
        <v>-1.005631536604934E-3</v>
      </c>
      <c r="F33" s="23">
        <f t="shared" ref="F33" si="50">((F32/E32)-1)</f>
        <v>0.16066035836521042</v>
      </c>
      <c r="G33" s="28">
        <f t="shared" ref="G33" si="51">((G32/F32)-1)</f>
        <v>-1.1274934952298366E-2</v>
      </c>
      <c r="H33" s="23">
        <f t="shared" ref="H33" si="52">((H32/G32)-1)</f>
        <v>6.578947368421062E-2</v>
      </c>
      <c r="I33" s="30">
        <f t="shared" ref="I33" si="53">((I32/H32)-1)</f>
        <v>0.16559670781892999</v>
      </c>
      <c r="J33" s="23">
        <f t="shared" ref="J33" si="54">((J32/I32)-1)</f>
        <v>5.2252506708092561E-3</v>
      </c>
      <c r="K33" s="30">
        <f t="shared" ref="K33" si="55">((K32/J32)-1)</f>
        <v>0.13543130092722655</v>
      </c>
      <c r="L33" s="23">
        <f t="shared" ref="L33" si="56">((L32/K32)-1)</f>
        <v>2.4746349913407073E-4</v>
      </c>
      <c r="M33" s="34">
        <f t="shared" ref="M33" si="57">((M32/L32)-1)</f>
        <v>0.23478476001979209</v>
      </c>
    </row>
    <row r="34" spans="3:13">
      <c r="C34" s="15" t="s">
        <v>10</v>
      </c>
      <c r="D34" s="55">
        <v>14.65</v>
      </c>
      <c r="E34" s="46">
        <v>15.24</v>
      </c>
      <c r="F34" s="55">
        <v>16.350000000000001</v>
      </c>
      <c r="G34" s="46">
        <v>18.3</v>
      </c>
      <c r="H34" s="55">
        <v>22.94</v>
      </c>
      <c r="I34" s="46">
        <v>22.57</v>
      </c>
      <c r="J34" s="55">
        <v>22.72</v>
      </c>
      <c r="K34" s="46">
        <v>23.08</v>
      </c>
      <c r="L34" s="55">
        <v>25.69</v>
      </c>
      <c r="M34" s="56">
        <v>27.74</v>
      </c>
    </row>
    <row r="35" spans="3:13">
      <c r="C35" s="15" t="s">
        <v>7</v>
      </c>
      <c r="D35" s="26"/>
      <c r="E35" s="30">
        <f>((E34/D34)-1)</f>
        <v>4.0273037542662093E-2</v>
      </c>
      <c r="F35" s="23">
        <f t="shared" ref="F35" si="58">((F34/E34)-1)</f>
        <v>7.2834645669291431E-2</v>
      </c>
      <c r="G35" s="30">
        <f t="shared" ref="G35" si="59">((G34/F34)-1)</f>
        <v>0.11926605504587151</v>
      </c>
      <c r="H35" s="23">
        <f t="shared" ref="H35" si="60">((H34/G34)-1)</f>
        <v>0.25355191256830611</v>
      </c>
      <c r="I35" s="28">
        <f t="shared" ref="I35" si="61">((I34/H34)-1)</f>
        <v>-1.6129032258064613E-2</v>
      </c>
      <c r="J35" s="23">
        <f t="shared" ref="J35" si="62">((J34/I34)-1)</f>
        <v>6.645990252547529E-3</v>
      </c>
      <c r="K35" s="30">
        <f t="shared" ref="K35" si="63">((K34/J34)-1)</f>
        <v>1.5845070422535246E-2</v>
      </c>
      <c r="L35" s="23">
        <f t="shared" ref="L35" si="64">((L34/K34)-1)</f>
        <v>0.11308492201039866</v>
      </c>
      <c r="M35" s="34">
        <f t="shared" ref="M35" si="65">((M34/L34)-1)</f>
        <v>7.9797586609575699E-2</v>
      </c>
    </row>
    <row r="36" spans="3:13">
      <c r="C36" s="16" t="s">
        <v>11</v>
      </c>
      <c r="D36" s="55">
        <v>1.41</v>
      </c>
      <c r="E36" s="46">
        <v>1.67</v>
      </c>
      <c r="F36" s="55">
        <v>1.53</v>
      </c>
      <c r="G36" s="46">
        <v>1.65</v>
      </c>
      <c r="H36" s="55">
        <v>1.93</v>
      </c>
      <c r="I36" s="46">
        <v>1.97</v>
      </c>
      <c r="J36" s="55">
        <v>2.3199999999999998</v>
      </c>
      <c r="K36" s="46">
        <v>2.8</v>
      </c>
      <c r="L36" s="55">
        <v>2.42</v>
      </c>
      <c r="M36" s="56">
        <v>2.86</v>
      </c>
    </row>
    <row r="37" spans="3:13">
      <c r="C37" s="16" t="s">
        <v>8</v>
      </c>
      <c r="D37" s="26"/>
      <c r="E37" s="30">
        <f>((E36/D36)-1)</f>
        <v>0.18439716312056742</v>
      </c>
      <c r="F37" s="22">
        <f t="shared" ref="F37" si="66">((F36/E36)-1)</f>
        <v>-8.3832335329341312E-2</v>
      </c>
      <c r="G37" s="30">
        <f t="shared" ref="G37" si="67">((G36/F36)-1)</f>
        <v>7.8431372549019551E-2</v>
      </c>
      <c r="H37" s="23">
        <f t="shared" ref="H37" si="68">((H36/G36)-1)</f>
        <v>0.16969696969696968</v>
      </c>
      <c r="I37" s="30">
        <f t="shared" ref="I37" si="69">((I36/H36)-1)</f>
        <v>2.0725388601036343E-2</v>
      </c>
      <c r="J37" s="23">
        <f t="shared" ref="J37" si="70">((J36/I36)-1)</f>
        <v>0.17766497461928932</v>
      </c>
      <c r="K37" s="30">
        <f t="shared" ref="K37" si="71">((K36/J36)-1)</f>
        <v>0.2068965517241379</v>
      </c>
      <c r="L37" s="22">
        <f t="shared" ref="L37" si="72">((L36/K36)-1)</f>
        <v>-0.13571428571428568</v>
      </c>
      <c r="M37" s="34">
        <f t="shared" ref="M37" si="73">((M36/L36)-1)</f>
        <v>0.18181818181818188</v>
      </c>
    </row>
    <row r="38" spans="3:13">
      <c r="C38" s="16" t="s">
        <v>12</v>
      </c>
      <c r="D38" s="55">
        <v>0.55000000000000004</v>
      </c>
      <c r="E38" s="46">
        <v>0.62</v>
      </c>
      <c r="F38" s="55">
        <v>0.67</v>
      </c>
      <c r="G38" s="46">
        <v>0.72</v>
      </c>
      <c r="H38" s="55">
        <v>0.79</v>
      </c>
      <c r="I38" s="46">
        <v>0.86</v>
      </c>
      <c r="J38" s="55">
        <v>0.96</v>
      </c>
      <c r="K38" s="46">
        <v>1.1200000000000001</v>
      </c>
      <c r="L38" s="55">
        <v>1.22</v>
      </c>
      <c r="M38" s="56">
        <v>1.32</v>
      </c>
    </row>
    <row r="39" spans="3:13">
      <c r="C39" s="16" t="s">
        <v>13</v>
      </c>
      <c r="D39" s="26"/>
      <c r="E39" s="30">
        <f>((E38/D38)-1)</f>
        <v>0.1272727272727272</v>
      </c>
      <c r="F39" s="23">
        <f t="shared" ref="F39" si="74">((F38/E38)-1)</f>
        <v>8.0645161290322731E-2</v>
      </c>
      <c r="G39" s="30">
        <f t="shared" ref="G39" si="75">((G38/F38)-1)</f>
        <v>7.4626865671641784E-2</v>
      </c>
      <c r="H39" s="23">
        <f t="shared" ref="H39" si="76">((H38/G38)-1)</f>
        <v>9.7222222222222321E-2</v>
      </c>
      <c r="I39" s="30">
        <f t="shared" ref="I39" si="77">((I38/H38)-1)</f>
        <v>8.8607594936708889E-2</v>
      </c>
      <c r="J39" s="23">
        <f t="shared" ref="J39" si="78">((J38/I38)-1)</f>
        <v>0.11627906976744184</v>
      </c>
      <c r="K39" s="30">
        <f t="shared" ref="K39" si="79">((K38/J38)-1)</f>
        <v>0.16666666666666674</v>
      </c>
      <c r="L39" s="23">
        <f t="shared" ref="L39" si="80">((L38/K38)-1)</f>
        <v>8.9285714285714191E-2</v>
      </c>
      <c r="M39" s="34">
        <f t="shared" ref="M39" si="81">((M38/L38)-1)</f>
        <v>8.1967213114754189E-2</v>
      </c>
    </row>
    <row r="40" spans="3:13">
      <c r="C40" s="16" t="s">
        <v>9</v>
      </c>
      <c r="D40" s="62">
        <v>16.3</v>
      </c>
      <c r="E40" s="49">
        <v>14.9</v>
      </c>
      <c r="F40" s="62">
        <v>17</v>
      </c>
      <c r="G40" s="49">
        <v>18.600000000000001</v>
      </c>
      <c r="H40" s="62">
        <v>15.8</v>
      </c>
      <c r="I40" s="49">
        <v>13</v>
      </c>
      <c r="J40" s="62">
        <v>15.4</v>
      </c>
      <c r="K40" s="49">
        <v>14</v>
      </c>
      <c r="L40" s="62">
        <v>15.8</v>
      </c>
      <c r="M40" s="63">
        <v>16.5</v>
      </c>
    </row>
    <row r="41" spans="3:13" ht="15.75" thickBot="1">
      <c r="C41" s="52" t="s">
        <v>23</v>
      </c>
      <c r="D41" s="53">
        <f>(M36/D36)^(1/9)-1</f>
        <v>8.1751324463775976E-2</v>
      </c>
      <c r="E41" s="45" t="s">
        <v>15</v>
      </c>
      <c r="F41" s="54">
        <f>(D40*E40*F40*G40*H40*I40*J40*K40*L40*M40)^(1/10)</f>
        <v>15.659309091941356</v>
      </c>
      <c r="G41" s="48" t="s">
        <v>33</v>
      </c>
      <c r="H41" s="54">
        <f>16.61</f>
        <v>16.61</v>
      </c>
      <c r="I41" s="48"/>
      <c r="J41" s="45" t="s">
        <v>16</v>
      </c>
      <c r="K41" s="50"/>
      <c r="L41" s="50"/>
      <c r="M41" s="51">
        <f>H41/F41-1</f>
        <v>6.0710910198962242E-2</v>
      </c>
    </row>
    <row r="42" spans="3:13">
      <c r="C42" s="12" t="s">
        <v>25</v>
      </c>
      <c r="D42" s="25"/>
      <c r="E42" s="13"/>
      <c r="F42" s="14"/>
      <c r="G42" s="13"/>
      <c r="H42" s="14"/>
      <c r="I42" s="13"/>
      <c r="J42" s="14"/>
      <c r="K42" s="13"/>
      <c r="L42" s="14"/>
      <c r="M42" s="31"/>
    </row>
    <row r="43" spans="3:13">
      <c r="C43" s="8" t="s">
        <v>4</v>
      </c>
      <c r="D43" s="65">
        <v>32.29</v>
      </c>
      <c r="E43" s="64">
        <v>36.22</v>
      </c>
      <c r="F43" s="67">
        <v>38</v>
      </c>
      <c r="G43" s="64">
        <v>35.67</v>
      </c>
      <c r="H43" s="65">
        <v>29.51</v>
      </c>
      <c r="I43" s="64">
        <v>37.19</v>
      </c>
      <c r="J43" s="65">
        <v>38.5</v>
      </c>
      <c r="K43" s="64">
        <v>39.671999999999997</v>
      </c>
      <c r="L43" s="65">
        <v>42.720999999999997</v>
      </c>
      <c r="M43" s="66">
        <v>43.906999999999996</v>
      </c>
    </row>
    <row r="44" spans="3:13">
      <c r="C44" s="8" t="s">
        <v>6</v>
      </c>
      <c r="D44" s="65">
        <v>44.66</v>
      </c>
      <c r="E44" s="64">
        <v>43.77</v>
      </c>
      <c r="F44" s="65">
        <v>50.14</v>
      </c>
      <c r="G44" s="64">
        <v>52.43</v>
      </c>
      <c r="H44" s="65">
        <v>43.85</v>
      </c>
      <c r="I44" s="64">
        <v>53.2</v>
      </c>
      <c r="J44" s="65">
        <v>51.08</v>
      </c>
      <c r="K44" s="64">
        <v>50.57</v>
      </c>
      <c r="L44" s="65">
        <v>55.85</v>
      </c>
      <c r="M44" s="66">
        <v>61.07</v>
      </c>
    </row>
    <row r="45" spans="3:13">
      <c r="C45" s="8" t="s">
        <v>14</v>
      </c>
      <c r="D45" s="26"/>
      <c r="E45" s="28">
        <f>((E44/D44)-1)</f>
        <v>-1.9928347514554301E-2</v>
      </c>
      <c r="F45" s="23">
        <f t="shared" ref="F45" si="82">((F44/E44)-1)</f>
        <v>0.14553347041352516</v>
      </c>
      <c r="G45" s="30">
        <f t="shared" ref="G45" si="83">((G44/F44)-1)</f>
        <v>4.5672118069405743E-2</v>
      </c>
      <c r="H45" s="22">
        <f t="shared" ref="H45" si="84">((H44/G44)-1)</f>
        <v>-0.16364676711806214</v>
      </c>
      <c r="I45" s="30">
        <f t="shared" ref="I45" si="85">((I44/H44)-1)</f>
        <v>0.21322690992018245</v>
      </c>
      <c r="J45" s="22">
        <f t="shared" ref="J45" si="86">((J44/I44)-1)</f>
        <v>-3.9849624060150468E-2</v>
      </c>
      <c r="K45" s="28">
        <f t="shared" ref="K45" si="87">((K44/J44)-1)</f>
        <v>-9.9843382928739288E-3</v>
      </c>
      <c r="L45" s="23">
        <f t="shared" ref="L45" si="88">((L44/K44)-1)</f>
        <v>0.1044097290883923</v>
      </c>
      <c r="M45" s="34">
        <f t="shared" ref="M45" si="89">((M44/L44)-1)</f>
        <v>9.346463742166522E-2</v>
      </c>
    </row>
    <row r="46" spans="3:13">
      <c r="C46" s="15" t="s">
        <v>10</v>
      </c>
      <c r="D46" s="55">
        <v>23.28</v>
      </c>
      <c r="E46" s="46">
        <v>25.11</v>
      </c>
      <c r="F46" s="55">
        <v>27.42</v>
      </c>
      <c r="G46" s="46">
        <v>30.19</v>
      </c>
      <c r="H46" s="55">
        <v>33.57</v>
      </c>
      <c r="I46" s="46">
        <v>33.04</v>
      </c>
      <c r="J46" s="55">
        <v>33.96</v>
      </c>
      <c r="K46" s="46">
        <v>36.94</v>
      </c>
      <c r="L46" s="55">
        <v>39.299999999999997</v>
      </c>
      <c r="M46" s="56">
        <v>40.770000000000003</v>
      </c>
    </row>
    <row r="47" spans="3:13">
      <c r="C47" s="15" t="s">
        <v>7</v>
      </c>
      <c r="D47" s="26"/>
      <c r="E47" s="30">
        <f>((E46/D46)-1)</f>
        <v>7.8608247422680355E-2</v>
      </c>
      <c r="F47" s="23">
        <f t="shared" ref="F47" si="90">((F46/E46)-1)</f>
        <v>9.1995221027479257E-2</v>
      </c>
      <c r="G47" s="30">
        <f t="shared" ref="G47" si="91">((G46/F46)-1)</f>
        <v>0.10102115244347187</v>
      </c>
      <c r="H47" s="23">
        <f t="shared" ref="H47" si="92">((H46/G46)-1)</f>
        <v>0.11195760185491888</v>
      </c>
      <c r="I47" s="28">
        <f t="shared" ref="I47" si="93">((I46/H46)-1)</f>
        <v>-1.5787905868334895E-2</v>
      </c>
      <c r="J47" s="23">
        <f t="shared" ref="J47" si="94">((J46/I46)-1)</f>
        <v>2.7845036319612548E-2</v>
      </c>
      <c r="K47" s="30">
        <f t="shared" ref="K47" si="95">((K46/J46)-1)</f>
        <v>8.775029446407534E-2</v>
      </c>
      <c r="L47" s="23">
        <f t="shared" ref="L47" si="96">((L46/K46)-1)</f>
        <v>6.3887384948565273E-2</v>
      </c>
      <c r="M47" s="34">
        <f t="shared" ref="M47" si="97">((M46/L46)-1)</f>
        <v>3.7404580152671896E-2</v>
      </c>
    </row>
    <row r="48" spans="3:13">
      <c r="C48" s="16" t="s">
        <v>11</v>
      </c>
      <c r="D48" s="55">
        <v>2.16</v>
      </c>
      <c r="E48" s="46">
        <v>2.38</v>
      </c>
      <c r="F48" s="55">
        <v>2.5299999999999998</v>
      </c>
      <c r="G48" s="46">
        <v>2.79</v>
      </c>
      <c r="H48" s="55">
        <v>3.01</v>
      </c>
      <c r="I48" s="46">
        <v>3.17</v>
      </c>
      <c r="J48" s="55">
        <v>3.32</v>
      </c>
      <c r="K48" s="46">
        <v>3.4</v>
      </c>
      <c r="L48" s="55">
        <v>2.68</v>
      </c>
      <c r="M48" s="56">
        <v>4.9800000000000004</v>
      </c>
    </row>
    <row r="49" spans="3:13">
      <c r="C49" s="16" t="s">
        <v>8</v>
      </c>
      <c r="D49" s="26"/>
      <c r="E49" s="30">
        <f>((E48/D48)-1)</f>
        <v>0.10185185185185164</v>
      </c>
      <c r="F49" s="23">
        <f t="shared" ref="F49" si="98">((F48/E48)-1)</f>
        <v>6.3025210084033612E-2</v>
      </c>
      <c r="G49" s="30">
        <f t="shared" ref="G49" si="99">((G48/F48)-1)</f>
        <v>0.1027667984189724</v>
      </c>
      <c r="H49" s="23">
        <f t="shared" ref="H49" si="100">((H48/G48)-1)</f>
        <v>7.8853046594981935E-2</v>
      </c>
      <c r="I49" s="30">
        <f t="shared" ref="I49" si="101">((I48/H48)-1)</f>
        <v>5.315614617940212E-2</v>
      </c>
      <c r="J49" s="23">
        <f t="shared" ref="J49" si="102">((J48/I48)-1)</f>
        <v>4.7318611987381631E-2</v>
      </c>
      <c r="K49" s="30">
        <f t="shared" ref="K49" si="103">((K48/J48)-1)</f>
        <v>2.4096385542168752E-2</v>
      </c>
      <c r="L49" s="22">
        <f t="shared" ref="L49" si="104">((L48/K48)-1)</f>
        <v>-0.21176470588235285</v>
      </c>
      <c r="M49" s="34">
        <f t="shared" ref="M49" si="105">((M48/L48)-1)</f>
        <v>0.85820895522388074</v>
      </c>
    </row>
    <row r="50" spans="3:13">
      <c r="C50" s="16" t="s">
        <v>12</v>
      </c>
      <c r="D50" s="55">
        <v>1.01</v>
      </c>
      <c r="E50" s="46">
        <v>1.06</v>
      </c>
      <c r="F50" s="55">
        <v>1.1399999999999999</v>
      </c>
      <c r="G50" s="46">
        <v>1.2</v>
      </c>
      <c r="H50" s="55">
        <v>1.3</v>
      </c>
      <c r="I50" s="46">
        <v>1.43</v>
      </c>
      <c r="J50" s="55">
        <v>1.56</v>
      </c>
      <c r="K50" s="46">
        <v>1.67</v>
      </c>
      <c r="L50" s="55">
        <v>1.74</v>
      </c>
      <c r="M50" s="56">
        <v>1.8</v>
      </c>
    </row>
    <row r="51" spans="3:13">
      <c r="C51" s="16" t="s">
        <v>13</v>
      </c>
      <c r="D51" s="26"/>
      <c r="E51" s="30">
        <f>((E50/D50)-1)</f>
        <v>4.9504950495049549E-2</v>
      </c>
      <c r="F51" s="23">
        <f t="shared" ref="F51" si="106">((F50/E50)-1)</f>
        <v>7.5471698113207308E-2</v>
      </c>
      <c r="G51" s="30">
        <f t="shared" ref="G51" si="107">((G50/F50)-1)</f>
        <v>5.2631578947368363E-2</v>
      </c>
      <c r="H51" s="23">
        <f t="shared" ref="H51" si="108">((H50/G50)-1)</f>
        <v>8.3333333333333481E-2</v>
      </c>
      <c r="I51" s="30">
        <f t="shared" ref="I51" si="109">((I50/H50)-1)</f>
        <v>9.9999999999999867E-2</v>
      </c>
      <c r="J51" s="23">
        <f t="shared" ref="J51" si="110">((J50/I50)-1)</f>
        <v>9.090909090909105E-2</v>
      </c>
      <c r="K51" s="30">
        <f t="shared" ref="K51" si="111">((K50/J50)-1)</f>
        <v>7.0512820512820484E-2</v>
      </c>
      <c r="L51" s="23">
        <f t="shared" ref="L51" si="112">((L50/K50)-1)</f>
        <v>4.1916167664670656E-2</v>
      </c>
      <c r="M51" s="34">
        <f t="shared" ref="M51" si="113">((M50/L50)-1)</f>
        <v>3.4482758620689724E-2</v>
      </c>
    </row>
    <row r="52" spans="3:13">
      <c r="C52" s="16" t="s">
        <v>9</v>
      </c>
      <c r="D52" s="55">
        <v>20.7</v>
      </c>
      <c r="E52" s="47">
        <v>18.2</v>
      </c>
      <c r="F52" s="55">
        <v>19.8</v>
      </c>
      <c r="G52" s="47">
        <v>18.8</v>
      </c>
      <c r="H52" s="55">
        <v>14.6</v>
      </c>
      <c r="I52" s="47">
        <v>16.8</v>
      </c>
      <c r="J52" s="55">
        <v>15.4</v>
      </c>
      <c r="K52" s="47">
        <v>14.9</v>
      </c>
      <c r="L52" s="55">
        <v>20.8</v>
      </c>
      <c r="M52" s="57">
        <v>12.3</v>
      </c>
    </row>
    <row r="53" spans="3:13" ht="15.75" thickBot="1">
      <c r="C53" s="17" t="s">
        <v>23</v>
      </c>
      <c r="D53" s="21">
        <f>(M48/D48)^(1/9)-1</f>
        <v>9.7257098384923468E-2</v>
      </c>
      <c r="E53" s="19" t="s">
        <v>15</v>
      </c>
      <c r="F53" s="20">
        <f>(D52*E52*F52*G52*H52*I52*J52*K52*L52*M52)^(1/10)</f>
        <v>17.002791710644225</v>
      </c>
      <c r="G53" s="38" t="s">
        <v>33</v>
      </c>
      <c r="H53" s="20">
        <v>16.5</v>
      </c>
      <c r="I53" s="38"/>
      <c r="J53" s="19" t="s">
        <v>16</v>
      </c>
      <c r="K53" s="18"/>
      <c r="L53" s="18"/>
      <c r="M53" s="95">
        <f>H53/F53-1</f>
        <v>-2.9571126859682884E-2</v>
      </c>
    </row>
    <row r="54" spans="3:13">
      <c r="C54" s="92" t="s">
        <v>26</v>
      </c>
      <c r="D54" s="26"/>
      <c r="E54" s="93"/>
      <c r="F54" s="94"/>
      <c r="G54" s="93"/>
      <c r="H54" s="94"/>
      <c r="I54" s="93"/>
      <c r="J54" s="94"/>
      <c r="K54" s="93"/>
      <c r="L54" s="94"/>
      <c r="M54" s="93"/>
    </row>
    <row r="55" spans="3:13">
      <c r="C55" s="8" t="s">
        <v>4</v>
      </c>
      <c r="D55" s="68">
        <v>23.77</v>
      </c>
      <c r="E55" s="70">
        <v>28.7</v>
      </c>
      <c r="F55" s="68">
        <v>33.58</v>
      </c>
      <c r="G55" s="70">
        <v>40.29</v>
      </c>
      <c r="H55" s="68">
        <v>43.39</v>
      </c>
      <c r="I55" s="70">
        <v>43.7</v>
      </c>
      <c r="J55" s="68">
        <v>58.1</v>
      </c>
      <c r="K55" s="70">
        <v>78.239999999999995</v>
      </c>
      <c r="L55" s="68">
        <v>67.078000000000003</v>
      </c>
      <c r="M55" s="70">
        <v>70.41</v>
      </c>
    </row>
    <row r="56" spans="3:13">
      <c r="C56" s="8" t="s">
        <v>6</v>
      </c>
      <c r="D56" s="68">
        <v>32.06</v>
      </c>
      <c r="E56" s="70">
        <v>33.72</v>
      </c>
      <c r="F56" s="68">
        <v>44.4</v>
      </c>
      <c r="G56" s="70">
        <v>58.91</v>
      </c>
      <c r="H56" s="68">
        <v>62.19</v>
      </c>
      <c r="I56" s="70">
        <v>62.44</v>
      </c>
      <c r="J56" s="68">
        <v>76.760000000000005</v>
      </c>
      <c r="K56" s="70">
        <v>100.33</v>
      </c>
      <c r="L56" s="68">
        <v>88.21</v>
      </c>
      <c r="M56" s="70">
        <v>97.03</v>
      </c>
    </row>
    <row r="57" spans="3:13">
      <c r="C57" s="8" t="s">
        <v>14</v>
      </c>
      <c r="D57" s="26"/>
      <c r="E57" s="30">
        <f>((E56/D56)-1)</f>
        <v>5.1777916406737345E-2</v>
      </c>
      <c r="F57" s="23">
        <f t="shared" ref="F57" si="114">((F56/E56)-1)</f>
        <v>0.31672597864768681</v>
      </c>
      <c r="G57" s="30">
        <f t="shared" ref="G57" si="115">((G56/F56)-1)</f>
        <v>0.32680180180180174</v>
      </c>
      <c r="H57" s="23">
        <f t="shared" ref="H57" si="116">((H56/G56)-1)</f>
        <v>5.5678153114921081E-2</v>
      </c>
      <c r="I57" s="30">
        <f t="shared" ref="I57" si="117">((I56/H56)-1)</f>
        <v>4.0199388969288652E-3</v>
      </c>
      <c r="J57" s="23">
        <f t="shared" ref="J57" si="118">((J56/I56)-1)</f>
        <v>0.22934016655989753</v>
      </c>
      <c r="K57" s="30">
        <f t="shared" ref="K57" si="119">((K56/J56)-1)</f>
        <v>0.30706096925482007</v>
      </c>
      <c r="L57" s="22">
        <f t="shared" ref="L57" si="120">((L56/K56)-1)</f>
        <v>-0.12080135552676174</v>
      </c>
      <c r="M57" s="30">
        <f t="shared" ref="M57" si="121">((M56/L56)-1)</f>
        <v>9.9988663416846313E-2</v>
      </c>
    </row>
    <row r="58" spans="3:13">
      <c r="C58" s="15" t="s">
        <v>10</v>
      </c>
      <c r="D58" s="41">
        <v>15.16</v>
      </c>
      <c r="E58" s="46">
        <v>16.2</v>
      </c>
      <c r="F58" s="41">
        <v>17.93</v>
      </c>
      <c r="G58" s="46">
        <v>19.55</v>
      </c>
      <c r="H58" s="41">
        <v>21.09</v>
      </c>
      <c r="I58" s="46">
        <v>20.54</v>
      </c>
      <c r="J58" s="41">
        <v>22.85</v>
      </c>
      <c r="K58" s="46">
        <v>26.44</v>
      </c>
      <c r="L58" s="41">
        <v>27.49</v>
      </c>
      <c r="M58" s="46">
        <v>28.38</v>
      </c>
    </row>
    <row r="59" spans="3:13">
      <c r="C59" s="15" t="s">
        <v>7</v>
      </c>
      <c r="D59" s="26"/>
      <c r="E59" s="30">
        <f>((E58/D58)-1)</f>
        <v>6.8601583113456321E-2</v>
      </c>
      <c r="F59" s="23">
        <f t="shared" ref="F59" si="122">((F58/E58)-1)</f>
        <v>0.10679012345679006</v>
      </c>
      <c r="G59" s="30">
        <f t="shared" ref="G59" si="123">((G58/F58)-1)</f>
        <v>9.0351366424986201E-2</v>
      </c>
      <c r="H59" s="23">
        <f t="shared" ref="H59" si="124">((H58/G58)-1)</f>
        <v>7.8772378516623887E-2</v>
      </c>
      <c r="I59" s="28">
        <f t="shared" ref="I59" si="125">((I58/H58)-1)</f>
        <v>-2.6078710289236584E-2</v>
      </c>
      <c r="J59" s="23">
        <f t="shared" ref="J59" si="126">((J58/I58)-1)</f>
        <v>0.11246348588120747</v>
      </c>
      <c r="K59" s="30">
        <f t="shared" ref="K59" si="127">((K58/J58)-1)</f>
        <v>0.15711159737417946</v>
      </c>
      <c r="L59" s="23">
        <f t="shared" ref="L59" si="128">((L58/K58)-1)</f>
        <v>3.9712556732223847E-2</v>
      </c>
      <c r="M59" s="30">
        <f t="shared" ref="M59" si="129">((M58/L58)-1)</f>
        <v>3.2375409239723485E-2</v>
      </c>
    </row>
    <row r="60" spans="3:13">
      <c r="C60" s="16" t="s">
        <v>11</v>
      </c>
      <c r="D60" s="41">
        <v>1.81</v>
      </c>
      <c r="E60" s="46">
        <v>2.06</v>
      </c>
      <c r="F60" s="41">
        <v>2.87</v>
      </c>
      <c r="G60" s="46">
        <v>2.02</v>
      </c>
      <c r="H60" s="41">
        <v>3.83</v>
      </c>
      <c r="I60" s="46">
        <v>4.1100000000000003</v>
      </c>
      <c r="J60" s="41">
        <v>4.6399999999999997</v>
      </c>
      <c r="K60" s="46">
        <v>5.33</v>
      </c>
      <c r="L60" s="41">
        <v>5.41</v>
      </c>
      <c r="M60" s="46">
        <v>5.59</v>
      </c>
    </row>
    <row r="61" spans="3:13">
      <c r="C61" s="16" t="s">
        <v>8</v>
      </c>
      <c r="D61" s="26"/>
      <c r="E61" s="30">
        <f>((E60/D60)-1)</f>
        <v>0.13812154696132595</v>
      </c>
      <c r="F61" s="23">
        <f t="shared" ref="F61" si="130">((F60/E60)-1)</f>
        <v>0.39320388349514568</v>
      </c>
      <c r="G61" s="28">
        <f t="shared" ref="G61" si="131">((G60/F60)-1)</f>
        <v>-0.29616724738675959</v>
      </c>
      <c r="H61" s="23">
        <f t="shared" ref="H61" si="132">((H60/G60)-1)</f>
        <v>0.89603960396039595</v>
      </c>
      <c r="I61" s="30">
        <f t="shared" ref="I61" si="133">((I60/H60)-1)</f>
        <v>7.3107049608355235E-2</v>
      </c>
      <c r="J61" s="23">
        <f t="shared" ref="J61" si="134">((J60/I60)-1)</f>
        <v>0.12895377128953744</v>
      </c>
      <c r="K61" s="30">
        <f t="shared" ref="K61" si="135">((K60/J60)-1)</f>
        <v>0.1487068965517242</v>
      </c>
      <c r="L61" s="23">
        <f t="shared" ref="L61" si="136">((L60/K60)-1)</f>
        <v>1.5009380863039379E-2</v>
      </c>
      <c r="M61" s="30">
        <f t="shared" ref="M61" si="137">((M60/L60)-1)</f>
        <v>3.3271719038816983E-2</v>
      </c>
    </row>
    <row r="62" spans="3:13">
      <c r="C62" s="16" t="s">
        <v>12</v>
      </c>
      <c r="D62" s="41">
        <v>0.55000000000000004</v>
      </c>
      <c r="E62" s="46">
        <v>0.67</v>
      </c>
      <c r="F62" s="69">
        <v>1</v>
      </c>
      <c r="G62" s="46">
        <v>1.5</v>
      </c>
      <c r="H62" s="41">
        <v>1.63</v>
      </c>
      <c r="I62" s="46">
        <v>2.0499999999999998</v>
      </c>
      <c r="J62" s="41">
        <v>2.2599999999999998</v>
      </c>
      <c r="K62" s="46">
        <v>2.5299999999999998</v>
      </c>
      <c r="L62" s="41">
        <v>2.87</v>
      </c>
      <c r="M62" s="46">
        <v>3.12</v>
      </c>
    </row>
    <row r="63" spans="3:13">
      <c r="C63" s="16" t="s">
        <v>13</v>
      </c>
      <c r="D63" s="26"/>
      <c r="E63" s="30">
        <f>((E62/D62)-1)</f>
        <v>0.21818181818181825</v>
      </c>
      <c r="F63" s="23">
        <f t="shared" ref="F63" si="138">((F62/E62)-1)</f>
        <v>0.49253731343283569</v>
      </c>
      <c r="G63" s="30">
        <f t="shared" ref="G63" si="139">((G62/F62)-1)</f>
        <v>0.5</v>
      </c>
      <c r="H63" s="23">
        <f t="shared" ref="H63" si="140">((H62/G62)-1)</f>
        <v>8.666666666666667E-2</v>
      </c>
      <c r="I63" s="30">
        <f t="shared" ref="I63" si="141">((I62/H62)-1)</f>
        <v>0.25766871165644178</v>
      </c>
      <c r="J63" s="23">
        <f t="shared" ref="J63" si="142">((J62/I62)-1)</f>
        <v>0.10243902439024399</v>
      </c>
      <c r="K63" s="30">
        <f t="shared" ref="K63" si="143">((K62/J62)-1)</f>
        <v>0.11946902654867264</v>
      </c>
      <c r="L63" s="23">
        <f t="shared" ref="L63" si="144">((L62/K62)-1)</f>
        <v>0.13438735177865624</v>
      </c>
      <c r="M63" s="30">
        <f t="shared" ref="M63" si="145">((M62/L62)-1)</f>
        <v>8.710801393728218E-2</v>
      </c>
    </row>
    <row r="64" spans="3:13">
      <c r="C64" s="16" t="s">
        <v>9</v>
      </c>
      <c r="D64" s="41">
        <v>17.7</v>
      </c>
      <c r="E64" s="47">
        <v>16.399999999999999</v>
      </c>
      <c r="F64" s="41">
        <v>15.4</v>
      </c>
      <c r="G64" s="47">
        <v>29.2</v>
      </c>
      <c r="H64" s="41">
        <v>16.2</v>
      </c>
      <c r="I64" s="47">
        <v>15.2</v>
      </c>
      <c r="J64" s="41">
        <v>16.5</v>
      </c>
      <c r="K64" s="47">
        <v>18.8</v>
      </c>
      <c r="L64" s="41">
        <v>16.3</v>
      </c>
      <c r="M64" s="47">
        <v>17.399999999999999</v>
      </c>
    </row>
    <row r="65" spans="3:13" ht="15.75" thickBot="1">
      <c r="C65" s="52" t="s">
        <v>23</v>
      </c>
      <c r="D65" s="53">
        <f>(M60/D60)^(1/9)-1</f>
        <v>0.13348245899655753</v>
      </c>
      <c r="E65" s="45" t="s">
        <v>15</v>
      </c>
      <c r="F65" s="54">
        <f>(D64*E64*F64*G64*H64*I64*J64*K64*L64*M64)^(1/10)</f>
        <v>17.58513851532296</v>
      </c>
      <c r="G65" s="48" t="s">
        <v>33</v>
      </c>
      <c r="H65" s="54">
        <v>17.059999999999999</v>
      </c>
      <c r="I65" s="48"/>
      <c r="J65" s="45" t="s">
        <v>16</v>
      </c>
      <c r="K65" s="50"/>
      <c r="L65" s="50"/>
      <c r="M65" s="71">
        <f>H65/F65-1</f>
        <v>-2.9862631725384281E-2</v>
      </c>
    </row>
    <row r="66" spans="3:13">
      <c r="C66" s="12" t="s">
        <v>27</v>
      </c>
      <c r="D66" s="25"/>
      <c r="E66" s="13"/>
      <c r="F66" s="14"/>
      <c r="G66" s="13"/>
      <c r="H66" s="14"/>
      <c r="I66" s="13"/>
      <c r="J66" s="14"/>
      <c r="K66" s="13"/>
      <c r="L66" s="14"/>
      <c r="M66" s="31"/>
    </row>
    <row r="67" spans="3:13">
      <c r="C67" s="8" t="s">
        <v>4</v>
      </c>
      <c r="D67" s="67">
        <v>19.34</v>
      </c>
      <c r="E67" s="73">
        <v>25.29</v>
      </c>
      <c r="F67" s="67">
        <v>26.89</v>
      </c>
      <c r="G67" s="73">
        <v>31.67</v>
      </c>
      <c r="H67" s="67">
        <v>27.9</v>
      </c>
      <c r="I67" s="73">
        <v>33.770000000000003</v>
      </c>
      <c r="J67" s="67">
        <v>44.5</v>
      </c>
      <c r="K67" s="73">
        <v>44.35</v>
      </c>
      <c r="L67" s="67">
        <v>49.57</v>
      </c>
      <c r="M67" s="75">
        <v>53.19</v>
      </c>
    </row>
    <row r="68" spans="3:13">
      <c r="C68" s="8" t="s">
        <v>5</v>
      </c>
      <c r="D68" s="67">
        <v>29.75</v>
      </c>
      <c r="E68" s="73">
        <v>39.299999999999997</v>
      </c>
      <c r="F68" s="67">
        <v>43.3</v>
      </c>
      <c r="G68" s="73">
        <v>52</v>
      </c>
      <c r="H68" s="67">
        <v>41.6</v>
      </c>
      <c r="I68" s="73">
        <v>50.2</v>
      </c>
      <c r="J68" s="67">
        <v>54.75</v>
      </c>
      <c r="K68" s="73">
        <v>54</v>
      </c>
      <c r="L68" s="67">
        <v>60.05</v>
      </c>
      <c r="M68" s="75">
        <v>65.3</v>
      </c>
    </row>
    <row r="69" spans="3:13">
      <c r="C69" s="8" t="s">
        <v>14</v>
      </c>
      <c r="D69" s="72"/>
      <c r="E69" s="30">
        <f>((E68/D68)-1)</f>
        <v>0.32100840336134451</v>
      </c>
      <c r="F69" s="23">
        <f t="shared" ref="F69" si="146">((F68/E68)-1)</f>
        <v>0.10178117048346058</v>
      </c>
      <c r="G69" s="30">
        <f t="shared" ref="G69" si="147">((G68/F68)-1)</f>
        <v>0.20092378752886852</v>
      </c>
      <c r="H69" s="22">
        <f t="shared" ref="H69" si="148">((H68/G68)-1)</f>
        <v>-0.19999999999999996</v>
      </c>
      <c r="I69" s="30">
        <f t="shared" ref="I69" si="149">((I68/H68)-1)</f>
        <v>0.20673076923076916</v>
      </c>
      <c r="J69" s="23">
        <f t="shared" ref="J69" si="150">((J68/I68)-1)</f>
        <v>9.0637450199203107E-2</v>
      </c>
      <c r="K69" s="28">
        <f t="shared" ref="K69" si="151">((K68/J68)-1)</f>
        <v>-1.3698630136986356E-2</v>
      </c>
      <c r="L69" s="23">
        <f t="shared" ref="L69" si="152">((L68/K68)-1)</f>
        <v>0.11203703703703694</v>
      </c>
      <c r="M69" s="34">
        <f t="shared" ref="M69" si="153">((M68/L68)-1)</f>
        <v>8.742714404662788E-2</v>
      </c>
    </row>
    <row r="70" spans="3:13">
      <c r="C70" s="15" t="s">
        <v>28</v>
      </c>
      <c r="D70" s="76">
        <v>22.33</v>
      </c>
      <c r="E70" s="74">
        <v>22.57</v>
      </c>
      <c r="F70" s="76">
        <v>24.57</v>
      </c>
      <c r="G70" s="74">
        <v>27.36</v>
      </c>
      <c r="H70" s="76">
        <v>28.7</v>
      </c>
      <c r="I70" s="74">
        <v>29.48</v>
      </c>
      <c r="J70" s="76">
        <v>31.67</v>
      </c>
      <c r="K70" s="74">
        <v>25.35</v>
      </c>
      <c r="L70" s="76">
        <v>28.59</v>
      </c>
      <c r="M70" s="77">
        <v>28.58</v>
      </c>
    </row>
    <row r="71" spans="3:13">
      <c r="C71" s="15" t="s">
        <v>7</v>
      </c>
      <c r="D71" s="72"/>
      <c r="E71" s="30">
        <f>((E70/D70)-1)</f>
        <v>1.0747872816838422E-2</v>
      </c>
      <c r="F71" s="23">
        <f t="shared" ref="F71" si="154">((F70/E70)-1)</f>
        <v>8.8613203367301718E-2</v>
      </c>
      <c r="G71" s="30">
        <f t="shared" ref="G71" si="155">((G70/F70)-1)</f>
        <v>0.11355311355311359</v>
      </c>
      <c r="H71" s="23">
        <f t="shared" ref="H71" si="156">((H70/G70)-1)</f>
        <v>4.8976608187134563E-2</v>
      </c>
      <c r="I71" s="30">
        <f t="shared" ref="I71" si="157">((I70/H70)-1)</f>
        <v>2.7177700348432143E-2</v>
      </c>
      <c r="J71" s="23">
        <f t="shared" ref="J71" si="158">((J70/I70)-1)</f>
        <v>7.4287652645861568E-2</v>
      </c>
      <c r="K71" s="28">
        <f t="shared" ref="K71" si="159">((K70/J70)-1)</f>
        <v>-0.19955794126934012</v>
      </c>
      <c r="L71" s="23">
        <f t="shared" ref="L71" si="160">((L70/K70)-1)</f>
        <v>0.12781065088757382</v>
      </c>
      <c r="M71" s="34">
        <f t="shared" ref="M71" si="161">((M70/L70)-1)</f>
        <v>-3.4977264777902306E-4</v>
      </c>
    </row>
    <row r="72" spans="3:13">
      <c r="C72" s="16" t="s">
        <v>29</v>
      </c>
      <c r="D72" s="76">
        <v>1.73</v>
      </c>
      <c r="E72" s="74">
        <v>2.06</v>
      </c>
      <c r="F72" s="76">
        <v>2.37</v>
      </c>
      <c r="G72" s="74">
        <v>2.78</v>
      </c>
      <c r="H72" s="83">
        <v>4.87</v>
      </c>
      <c r="I72" s="74">
        <v>2.92</v>
      </c>
      <c r="J72" s="83">
        <v>10.16</v>
      </c>
      <c r="K72" s="74">
        <v>2.97</v>
      </c>
      <c r="L72" s="76">
        <v>3.33</v>
      </c>
      <c r="M72" s="77">
        <v>3.14</v>
      </c>
    </row>
    <row r="73" spans="3:13">
      <c r="C73" s="16" t="s">
        <v>8</v>
      </c>
      <c r="D73" s="72"/>
      <c r="E73" s="30">
        <f>((E72/D72)-1)</f>
        <v>0.19075144508670516</v>
      </c>
      <c r="F73" s="23">
        <f t="shared" ref="F73" si="162">((F72/E72)-1)</f>
        <v>0.15048543689320382</v>
      </c>
      <c r="G73" s="30">
        <f t="shared" ref="G73" si="163">((G72/F72)-1)</f>
        <v>0.17299578059071719</v>
      </c>
      <c r="H73" s="23">
        <f t="shared" ref="H73" si="164">((H72/G72)-1)</f>
        <v>0.75179856115107935</v>
      </c>
      <c r="I73" s="28">
        <f t="shared" ref="I73" si="165">((I72/H72)-1)</f>
        <v>-0.40041067761806981</v>
      </c>
      <c r="J73" s="23">
        <f t="shared" ref="J73" si="166">((J72/I72)-1)</f>
        <v>2.4794520547945207</v>
      </c>
      <c r="K73" s="28">
        <f t="shared" ref="K73" si="167">((K72/J72)-1)</f>
        <v>-0.70767716535433067</v>
      </c>
      <c r="L73" s="23">
        <f t="shared" ref="L73" si="168">((L72/K72)-1)</f>
        <v>0.1212121212121211</v>
      </c>
      <c r="M73" s="43">
        <f t="shared" ref="M73" si="169">((M72/L72)-1)</f>
        <v>-5.7057057057056992E-2</v>
      </c>
    </row>
    <row r="74" spans="3:13">
      <c r="C74" s="16" t="s">
        <v>30</v>
      </c>
      <c r="D74" s="76">
        <v>0.8</v>
      </c>
      <c r="E74" s="74">
        <v>0.9</v>
      </c>
      <c r="F74" s="76">
        <v>1.04</v>
      </c>
      <c r="G74" s="74">
        <v>1.22</v>
      </c>
      <c r="H74" s="76">
        <v>1.4</v>
      </c>
      <c r="I74" s="74">
        <v>1.6</v>
      </c>
      <c r="J74" s="76">
        <v>1.85</v>
      </c>
      <c r="K74" s="74">
        <v>1.95</v>
      </c>
      <c r="L74" s="76">
        <v>2.0499999999999998</v>
      </c>
      <c r="M74" s="77">
        <v>2.15</v>
      </c>
    </row>
    <row r="75" spans="3:13">
      <c r="C75" s="16" t="s">
        <v>13</v>
      </c>
      <c r="D75" s="72"/>
      <c r="E75" s="30">
        <f>((E74/D74)-1)</f>
        <v>0.125</v>
      </c>
      <c r="F75" s="23">
        <f t="shared" ref="F75" si="170">((F74/E74)-1)</f>
        <v>0.15555555555555567</v>
      </c>
      <c r="G75" s="30">
        <f t="shared" ref="G75" si="171">((G74/F74)-1)</f>
        <v>0.17307692307692291</v>
      </c>
      <c r="H75" s="23">
        <f t="shared" ref="H75" si="172">((H74/G74)-1)</f>
        <v>0.14754098360655732</v>
      </c>
      <c r="I75" s="30">
        <f t="shared" ref="I75" si="173">((I74/H74)-1)</f>
        <v>0.14285714285714302</v>
      </c>
      <c r="J75" s="23">
        <f t="shared" ref="J75" si="174">((J74/I74)-1)</f>
        <v>0.15625</v>
      </c>
      <c r="K75" s="30">
        <f t="shared" ref="K75" si="175">((K74/J74)-1)</f>
        <v>5.4054054054053946E-2</v>
      </c>
      <c r="L75" s="23">
        <f t="shared" ref="L75" si="176">((L74/K74)-1)</f>
        <v>5.1282051282051322E-2</v>
      </c>
      <c r="M75" s="34">
        <f t="shared" ref="M75" si="177">((M74/L74)-1)</f>
        <v>4.8780487804878092E-2</v>
      </c>
    </row>
    <row r="76" spans="3:13">
      <c r="C76" s="16" t="s">
        <v>9</v>
      </c>
      <c r="D76" s="55">
        <v>17.2</v>
      </c>
      <c r="E76" s="47">
        <v>19.100000000000001</v>
      </c>
      <c r="F76" s="55">
        <v>18.3</v>
      </c>
      <c r="G76" s="47">
        <v>18.7</v>
      </c>
      <c r="H76" s="82">
        <v>8.5</v>
      </c>
      <c r="I76" s="47">
        <v>17.2</v>
      </c>
      <c r="J76" s="82">
        <v>5.4</v>
      </c>
      <c r="K76" s="47">
        <v>18.2</v>
      </c>
      <c r="L76" s="55">
        <v>17.899999999999999</v>
      </c>
      <c r="M76" s="57">
        <v>20.8</v>
      </c>
    </row>
    <row r="77" spans="3:13" ht="15.75" thickBot="1">
      <c r="C77" s="52" t="s">
        <v>23</v>
      </c>
      <c r="D77" s="53">
        <f>(M72/D72)^(1/9)-1</f>
        <v>6.847616433607806E-2</v>
      </c>
      <c r="E77" s="45" t="s">
        <v>15</v>
      </c>
      <c r="F77" s="54">
        <f>(D76*E76*F76*G76*I76*K76*L76*M76)^(1/8)</f>
        <v>18.393794871697253</v>
      </c>
      <c r="G77" s="48" t="s">
        <v>33</v>
      </c>
      <c r="H77" s="54">
        <v>19.38</v>
      </c>
      <c r="I77" s="48"/>
      <c r="J77" s="45" t="s">
        <v>16</v>
      </c>
      <c r="K77" s="50"/>
      <c r="L77" s="50"/>
      <c r="M77" s="51">
        <f>H77/F77-1</f>
        <v>5.3616186066108185E-2</v>
      </c>
    </row>
    <row r="78" spans="3:13">
      <c r="C78" s="12" t="s">
        <v>31</v>
      </c>
      <c r="D78" s="25"/>
      <c r="E78" s="13"/>
      <c r="F78" s="14"/>
      <c r="G78" s="13"/>
      <c r="H78" s="14"/>
      <c r="I78" s="13"/>
      <c r="J78" s="14"/>
      <c r="K78" s="13"/>
      <c r="L78" s="14"/>
      <c r="M78" s="31"/>
    </row>
    <row r="79" spans="3:13">
      <c r="C79" s="8" t="s">
        <v>4</v>
      </c>
      <c r="D79" s="67">
        <v>38.5</v>
      </c>
      <c r="E79" s="73">
        <v>49.97</v>
      </c>
      <c r="F79" s="67">
        <v>48.39</v>
      </c>
      <c r="G79" s="73">
        <v>51.88</v>
      </c>
      <c r="H79" s="67">
        <v>38.5</v>
      </c>
      <c r="I79" s="73">
        <v>42.48</v>
      </c>
      <c r="J79" s="67">
        <v>49.29</v>
      </c>
      <c r="K79" s="73">
        <v>51.335999999999999</v>
      </c>
      <c r="L79" s="67">
        <v>51.902999999999999</v>
      </c>
      <c r="M79" s="75">
        <v>60.2</v>
      </c>
    </row>
    <row r="80" spans="3:13">
      <c r="C80" s="8" t="s">
        <v>6</v>
      </c>
      <c r="D80" s="67">
        <v>52.2</v>
      </c>
      <c r="E80" s="73">
        <v>59.34</v>
      </c>
      <c r="F80" s="67">
        <v>62.66</v>
      </c>
      <c r="G80" s="73">
        <v>75.900000000000006</v>
      </c>
      <c r="H80" s="67">
        <v>54.77</v>
      </c>
      <c r="I80" s="73">
        <v>60.8</v>
      </c>
      <c r="J80" s="67">
        <v>65.33</v>
      </c>
      <c r="K80" s="73">
        <v>66.349999999999994</v>
      </c>
      <c r="L80" s="67">
        <v>68.430000000000007</v>
      </c>
      <c r="M80" s="75">
        <v>82.94</v>
      </c>
    </row>
    <row r="81" spans="3:13">
      <c r="C81" s="8" t="s">
        <v>14</v>
      </c>
      <c r="D81" s="26"/>
      <c r="E81" s="30">
        <f>((E80/D80)-1)</f>
        <v>0.13678160919540239</v>
      </c>
      <c r="F81" s="23">
        <f t="shared" ref="F81" si="178">((F80/E80)-1)</f>
        <v>5.5948769801145826E-2</v>
      </c>
      <c r="G81" s="30">
        <f t="shared" ref="G81" si="179">((G80/F80)-1)</f>
        <v>0.21129907436961393</v>
      </c>
      <c r="H81" s="22">
        <f t="shared" ref="H81" si="180">((H80/G80)-1)</f>
        <v>-0.27839262187088276</v>
      </c>
      <c r="I81" s="30">
        <f t="shared" ref="I81" si="181">((I80/H80)-1)</f>
        <v>0.11009676830381587</v>
      </c>
      <c r="J81" s="23">
        <f t="shared" ref="J81" si="182">((J80/I80)-1)</f>
        <v>7.4506578947368451E-2</v>
      </c>
      <c r="K81" s="30">
        <f t="shared" ref="K81" si="183">((K80/J80)-1)</f>
        <v>1.5613041481708168E-2</v>
      </c>
      <c r="L81" s="23">
        <f t="shared" ref="L81" si="184">((L80/K80)-1)</f>
        <v>3.1348907309721286E-2</v>
      </c>
      <c r="M81" s="34">
        <f t="shared" ref="M81" si="185">((M80/L80)-1)</f>
        <v>0.21204150226508833</v>
      </c>
    </row>
    <row r="82" spans="3:13">
      <c r="C82" s="15" t="s">
        <v>10</v>
      </c>
      <c r="D82" s="80">
        <v>17.43</v>
      </c>
      <c r="E82" s="79">
        <v>19.66</v>
      </c>
      <c r="F82" s="80">
        <v>21.45</v>
      </c>
      <c r="G82" s="79">
        <v>24.59</v>
      </c>
      <c r="H82" s="80">
        <v>27.85</v>
      </c>
      <c r="I82" s="79">
        <v>27.62</v>
      </c>
      <c r="J82" s="80">
        <v>36.58</v>
      </c>
      <c r="K82" s="79">
        <v>42.52</v>
      </c>
      <c r="L82" s="80">
        <v>42.45</v>
      </c>
      <c r="M82" s="81">
        <v>43.62</v>
      </c>
    </row>
    <row r="83" spans="3:13">
      <c r="C83" s="15" t="s">
        <v>7</v>
      </c>
      <c r="D83" s="78"/>
      <c r="E83" s="30">
        <f>((E82/D82)-1)</f>
        <v>0.12794033275960981</v>
      </c>
      <c r="F83" s="23">
        <f t="shared" ref="F83" si="186">((F82/E82)-1)</f>
        <v>9.1047812817904417E-2</v>
      </c>
      <c r="G83" s="30">
        <f t="shared" ref="G83" si="187">((G82/F82)-1)</f>
        <v>0.14638694638694649</v>
      </c>
      <c r="H83" s="23">
        <f t="shared" ref="H83" si="188">((H82/G82)-1)</f>
        <v>0.1325742171614479</v>
      </c>
      <c r="I83" s="28">
        <f t="shared" ref="I83" si="189">((I82/H82)-1)</f>
        <v>-8.2585278276481322E-3</v>
      </c>
      <c r="J83" s="23">
        <f t="shared" ref="J83" si="190">((J82/I82)-1)</f>
        <v>0.32440260680666166</v>
      </c>
      <c r="K83" s="30">
        <f t="shared" ref="K83" si="191">((K82/J82)-1)</f>
        <v>0.16238381629305643</v>
      </c>
      <c r="L83" s="22">
        <f t="shared" ref="L83" si="192">((L82/K82)-1)</f>
        <v>-1.6462841015992824E-3</v>
      </c>
      <c r="M83" s="34">
        <f t="shared" ref="M83" si="193">((M82/L82)-1)</f>
        <v>2.7561837455830185E-2</v>
      </c>
    </row>
    <row r="84" spans="3:13">
      <c r="C84" s="16" t="s">
        <v>11</v>
      </c>
      <c r="D84" s="80">
        <v>2.4700000000000002</v>
      </c>
      <c r="E84" s="79">
        <v>2.39</v>
      </c>
      <c r="F84" s="80">
        <v>3.42</v>
      </c>
      <c r="G84" s="79">
        <v>3.48</v>
      </c>
      <c r="H84" s="80">
        <v>3.26</v>
      </c>
      <c r="I84" s="79">
        <v>3.81</v>
      </c>
      <c r="J84" s="80">
        <v>3.97</v>
      </c>
      <c r="K84" s="79">
        <v>4.08</v>
      </c>
      <c r="L84" s="80">
        <v>3.96</v>
      </c>
      <c r="M84" s="81">
        <v>4.37</v>
      </c>
    </row>
    <row r="85" spans="3:13">
      <c r="C85" s="16" t="s">
        <v>8</v>
      </c>
      <c r="D85" s="78"/>
      <c r="E85" s="28">
        <f>((E84/D84)-1)</f>
        <v>-3.2388663967611309E-2</v>
      </c>
      <c r="F85" s="23">
        <f t="shared" ref="F85" si="194">((F84/E84)-1)</f>
        <v>0.43096234309623416</v>
      </c>
      <c r="G85" s="30">
        <f t="shared" ref="G85" si="195">((G84/F84)-1)</f>
        <v>1.7543859649122862E-2</v>
      </c>
      <c r="H85" s="22">
        <f t="shared" ref="H85" si="196">((H84/G84)-1)</f>
        <v>-6.321839080459779E-2</v>
      </c>
      <c r="I85" s="30">
        <f t="shared" ref="I85" si="197">((I84/H84)-1)</f>
        <v>0.16871165644171793</v>
      </c>
      <c r="J85" s="23">
        <f t="shared" ref="J85" si="198">((J84/I84)-1)</f>
        <v>4.1994750656167978E-2</v>
      </c>
      <c r="K85" s="30">
        <f t="shared" ref="K85" si="199">((K84/J84)-1)</f>
        <v>2.7707808564231717E-2</v>
      </c>
      <c r="L85" s="22">
        <f t="shared" ref="L85" si="200">((L84/K84)-1)</f>
        <v>-2.9411764705882359E-2</v>
      </c>
      <c r="M85" s="34">
        <f t="shared" ref="M85" si="201">((M84/L84)-1)</f>
        <v>0.10353535353535359</v>
      </c>
    </row>
    <row r="86" spans="3:13">
      <c r="C86" s="16" t="s">
        <v>12</v>
      </c>
      <c r="D86" s="80">
        <v>0.85</v>
      </c>
      <c r="E86" s="79">
        <v>1.01</v>
      </c>
      <c r="F86" s="80">
        <v>1.1599999999999999</v>
      </c>
      <c r="G86" s="79">
        <v>1.43</v>
      </c>
      <c r="H86" s="80">
        <v>1.65</v>
      </c>
      <c r="I86" s="79">
        <v>1.78</v>
      </c>
      <c r="J86" s="80">
        <v>1.89</v>
      </c>
      <c r="K86" s="79">
        <v>2.0299999999999998</v>
      </c>
      <c r="L86" s="80">
        <v>2.13</v>
      </c>
      <c r="M86" s="81">
        <v>2.2400000000000002</v>
      </c>
    </row>
    <row r="87" spans="3:13">
      <c r="C87" s="16" t="s">
        <v>13</v>
      </c>
      <c r="D87" s="26"/>
      <c r="E87" s="30">
        <f>((E86/D86)-1)</f>
        <v>0.18823529411764706</v>
      </c>
      <c r="F87" s="23">
        <f t="shared" ref="F87" si="202">((F86/E86)-1)</f>
        <v>0.14851485148514842</v>
      </c>
      <c r="G87" s="30">
        <f t="shared" ref="G87" si="203">((G86/F86)-1)</f>
        <v>0.23275862068965525</v>
      </c>
      <c r="H87" s="23">
        <f t="shared" ref="H87" si="204">((H86/G86)-1)</f>
        <v>0.15384615384615374</v>
      </c>
      <c r="I87" s="30">
        <f t="shared" ref="I87" si="205">((I86/H86)-1)</f>
        <v>7.8787878787878851E-2</v>
      </c>
      <c r="J87" s="23">
        <f t="shared" ref="J87" si="206">((J86/I86)-1)</f>
        <v>6.1797752808988804E-2</v>
      </c>
      <c r="K87" s="30">
        <f t="shared" ref="K87" si="207">((K86/J86)-1)</f>
        <v>7.4074074074073959E-2</v>
      </c>
      <c r="L87" s="23">
        <f t="shared" ref="L87" si="208">((L86/K86)-1)</f>
        <v>4.9261083743842304E-2</v>
      </c>
      <c r="M87" s="34">
        <f t="shared" ref="M87" si="209">((M86/L86)-1)</f>
        <v>5.164319248826299E-2</v>
      </c>
    </row>
    <row r="88" spans="3:13">
      <c r="C88" s="16" t="s">
        <v>9</v>
      </c>
      <c r="D88" s="62">
        <v>21.1</v>
      </c>
      <c r="E88" s="49">
        <v>24.7</v>
      </c>
      <c r="F88" s="62">
        <v>18.3</v>
      </c>
      <c r="G88" s="49">
        <v>21.8</v>
      </c>
      <c r="H88" s="62">
        <v>16.8</v>
      </c>
      <c r="I88" s="49">
        <v>16</v>
      </c>
      <c r="J88" s="62">
        <v>16.5</v>
      </c>
      <c r="K88" s="49">
        <v>16.3</v>
      </c>
      <c r="L88" s="62">
        <v>17.3</v>
      </c>
      <c r="M88" s="63">
        <v>19</v>
      </c>
    </row>
    <row r="89" spans="3:13" ht="15.75" thickBot="1">
      <c r="C89" s="52" t="s">
        <v>23</v>
      </c>
      <c r="D89" s="53">
        <f>(M84/D84)^(1/9)-1</f>
        <v>6.5446407344111668E-2</v>
      </c>
      <c r="E89" s="45" t="s">
        <v>15</v>
      </c>
      <c r="F89" s="54">
        <f>(D88*E88*F88*G88*H88*I88*J88*K88*L88*M88)^(1/10)</f>
        <v>18.594253645198972</v>
      </c>
      <c r="G89" s="48" t="s">
        <v>33</v>
      </c>
      <c r="H89" s="54">
        <v>18.399999999999999</v>
      </c>
      <c r="I89" s="48"/>
      <c r="J89" s="45" t="s">
        <v>16</v>
      </c>
      <c r="K89" s="50"/>
      <c r="L89" s="50"/>
      <c r="M89" s="71">
        <f>H89/F89-1</f>
        <v>-1.0446971892799195E-2</v>
      </c>
    </row>
    <row r="90" spans="3:13">
      <c r="C90" s="12" t="s">
        <v>32</v>
      </c>
      <c r="D90" s="25"/>
      <c r="E90" s="13"/>
      <c r="F90" s="14"/>
      <c r="G90" s="13"/>
      <c r="H90" s="14"/>
      <c r="I90" s="13"/>
      <c r="J90" s="14"/>
      <c r="K90" s="13"/>
      <c r="L90" s="14"/>
      <c r="M90" s="31"/>
    </row>
    <row r="91" spans="3:13">
      <c r="C91" s="8" t="s">
        <v>4</v>
      </c>
      <c r="D91" s="88">
        <v>16.433299999999999</v>
      </c>
      <c r="E91" s="70">
        <v>19.256699999999999</v>
      </c>
      <c r="F91" s="88">
        <v>20.79</v>
      </c>
      <c r="G91" s="70">
        <v>25.26</v>
      </c>
      <c r="H91" s="88">
        <v>17.21</v>
      </c>
      <c r="I91" s="70">
        <v>22.71</v>
      </c>
      <c r="J91" s="88">
        <v>23.725000000000001</v>
      </c>
      <c r="K91" s="70">
        <v>26.433</v>
      </c>
      <c r="L91" s="88">
        <v>28.867000000000001</v>
      </c>
      <c r="M91" s="89">
        <v>29.17</v>
      </c>
    </row>
    <row r="92" spans="3:13">
      <c r="C92" s="8" t="s">
        <v>14</v>
      </c>
      <c r="D92" s="26"/>
      <c r="E92" s="30">
        <f>((E91/D91)-1)</f>
        <v>0.17180967912713818</v>
      </c>
      <c r="F92" s="23">
        <f t="shared" ref="F92" si="210">((F91/E91)-1)</f>
        <v>7.9624234681954897E-2</v>
      </c>
      <c r="G92" s="30">
        <f t="shared" ref="G92" si="211">((G91/F91)-1)</f>
        <v>0.21500721500721509</v>
      </c>
      <c r="H92" s="22">
        <f t="shared" ref="H92" si="212">((H91/G91)-1)</f>
        <v>-0.3186856690419636</v>
      </c>
      <c r="I92" s="30">
        <f t="shared" ref="I92" si="213">((I91/H91)-1)</f>
        <v>0.31958163858221966</v>
      </c>
      <c r="J92" s="23">
        <f t="shared" ref="J92" si="214">((J91/I91)-1)</f>
        <v>4.4693967415235569E-2</v>
      </c>
      <c r="K92" s="30">
        <f t="shared" ref="K92" si="215">((K91/J91)-1)</f>
        <v>0.1141412012644889</v>
      </c>
      <c r="L92" s="23">
        <f t="shared" ref="L92" si="216">((L91/K91)-1)</f>
        <v>9.2081867362766356E-2</v>
      </c>
      <c r="M92" s="34">
        <f t="shared" ref="M92" si="217">((M91/L91)-1)</f>
        <v>1.0496414591055547E-2</v>
      </c>
    </row>
    <row r="93" spans="3:13">
      <c r="C93" s="15" t="s">
        <v>18</v>
      </c>
      <c r="D93" s="80">
        <v>13.46</v>
      </c>
      <c r="E93" s="79">
        <v>13.22</v>
      </c>
      <c r="F93" s="80">
        <v>13.21</v>
      </c>
      <c r="G93" s="79">
        <v>13.4</v>
      </c>
      <c r="H93" s="80">
        <v>13.51</v>
      </c>
      <c r="I93" s="79">
        <v>13.27</v>
      </c>
      <c r="J93" s="80">
        <v>14.75</v>
      </c>
      <c r="K93" s="79">
        <v>15.49</v>
      </c>
      <c r="L93" s="80">
        <v>17.11</v>
      </c>
      <c r="M93" s="81">
        <v>16.600000000000001</v>
      </c>
    </row>
    <row r="94" spans="3:13">
      <c r="C94" s="15" t="s">
        <v>7</v>
      </c>
      <c r="D94" s="78"/>
      <c r="E94" s="30">
        <f>((E93/D93)-1)</f>
        <v>-1.7830609212481474E-2</v>
      </c>
      <c r="F94" s="23">
        <f t="shared" ref="F94" si="218">((F93/E93)-1)</f>
        <v>-7.5642965204236745E-4</v>
      </c>
      <c r="G94" s="30">
        <f t="shared" ref="G94" si="219">((G93/F93)-1)</f>
        <v>1.4383043149129415E-2</v>
      </c>
      <c r="H94" s="23">
        <f t="shared" ref="H94" si="220">((H93/G93)-1)</f>
        <v>8.208955223880654E-3</v>
      </c>
      <c r="I94" s="28">
        <f t="shared" ref="I94" si="221">((I93/H93)-1)</f>
        <v>-1.7764618800888199E-2</v>
      </c>
      <c r="J94" s="23">
        <f t="shared" ref="J94" si="222">((J93/I93)-1)</f>
        <v>0.11152976639035428</v>
      </c>
      <c r="K94" s="30">
        <f t="shared" ref="K94" si="223">((K93/J93)-1)</f>
        <v>5.0169491525423826E-2</v>
      </c>
      <c r="L94" s="23">
        <f t="shared" ref="L94" si="224">((L93/K93)-1)</f>
        <v>0.10458360232408004</v>
      </c>
      <c r="M94" s="43">
        <f t="shared" ref="M94" si="225">((M93/L93)-1)</f>
        <v>-2.9807130333138421E-2</v>
      </c>
    </row>
    <row r="95" spans="3:13">
      <c r="C95" s="16" t="s">
        <v>19</v>
      </c>
      <c r="D95" s="90">
        <v>0.64</v>
      </c>
      <c r="E95" s="79">
        <v>1.29</v>
      </c>
      <c r="F95" s="80">
        <v>1.65</v>
      </c>
      <c r="G95" s="79">
        <v>1.35</v>
      </c>
      <c r="H95" s="80">
        <v>1.79</v>
      </c>
      <c r="I95" s="79">
        <v>1.21</v>
      </c>
      <c r="J95" s="80">
        <v>1.51</v>
      </c>
      <c r="K95" s="79">
        <v>1.51</v>
      </c>
      <c r="L95" s="80">
        <v>1.58</v>
      </c>
      <c r="M95" s="81">
        <v>1.71</v>
      </c>
    </row>
    <row r="96" spans="3:13" ht="15.75">
      <c r="C96" s="16" t="s">
        <v>8</v>
      </c>
      <c r="D96" s="78"/>
      <c r="E96" s="44">
        <f>((E95/D95)-1)</f>
        <v>1.015625</v>
      </c>
      <c r="F96" s="23">
        <f t="shared" ref="F96" si="226">((F95/E95)-1)</f>
        <v>0.27906976744186029</v>
      </c>
      <c r="G96" s="28">
        <f t="shared" ref="G96" si="227">((G95/F95)-1)</f>
        <v>-0.18181818181818177</v>
      </c>
      <c r="H96" s="23">
        <f t="shared" ref="H96" si="228">((H95/G95)-1)</f>
        <v>0.32592592592592595</v>
      </c>
      <c r="I96" s="28">
        <f t="shared" ref="I96" si="229">((I95/H95)-1)</f>
        <v>-0.32402234636871508</v>
      </c>
      <c r="J96" s="23">
        <f t="shared" ref="J96" si="230">((J95/I95)-1)</f>
        <v>0.24793388429752072</v>
      </c>
      <c r="K96" s="86">
        <f t="shared" ref="K96" si="231">((K95/J95)-1)</f>
        <v>0</v>
      </c>
      <c r="L96" s="23">
        <f t="shared" ref="L96" si="232">((L95/K95)-1)</f>
        <v>4.635761589403975E-2</v>
      </c>
      <c r="M96" s="34">
        <f t="shared" ref="M96" si="233">((M95/L95)-1)</f>
        <v>8.2278481012658222E-2</v>
      </c>
    </row>
    <row r="97" spans="3:13">
      <c r="C97" s="16" t="s">
        <v>20</v>
      </c>
      <c r="D97" s="80">
        <v>0.63</v>
      </c>
      <c r="E97" s="79">
        <v>0.66</v>
      </c>
      <c r="F97" s="80">
        <v>0.96</v>
      </c>
      <c r="G97" s="79">
        <v>0.75</v>
      </c>
      <c r="H97" s="80">
        <v>0.77</v>
      </c>
      <c r="I97" s="79">
        <v>0.46</v>
      </c>
      <c r="J97" s="80">
        <v>0.83</v>
      </c>
      <c r="K97" s="79">
        <v>0.9</v>
      </c>
      <c r="L97" s="80">
        <v>0.97</v>
      </c>
      <c r="M97" s="81">
        <v>1.05</v>
      </c>
    </row>
    <row r="98" spans="3:13">
      <c r="C98" s="16" t="s">
        <v>13</v>
      </c>
      <c r="D98" s="78"/>
      <c r="E98" s="28">
        <f>((E97/0.68)-1)</f>
        <v>-2.9411764705882359E-2</v>
      </c>
      <c r="F98" s="23">
        <f t="shared" ref="F98" si="234">((F97/E97)-1)</f>
        <v>0.45454545454545436</v>
      </c>
      <c r="G98" s="28">
        <f t="shared" ref="G98" si="235">((G97/F97)-1)</f>
        <v>-0.21875</v>
      </c>
      <c r="H98" s="23">
        <f t="shared" ref="H98" si="236">((H97/G97)-1)</f>
        <v>2.6666666666666616E-2</v>
      </c>
      <c r="I98" s="28">
        <f t="shared" ref="I98" si="237">((I97/H97)-1)</f>
        <v>-0.40259740259740262</v>
      </c>
      <c r="J98" s="23">
        <f t="shared" ref="J98" si="238">((J97/I97)-1)</f>
        <v>0.80434782608695632</v>
      </c>
      <c r="K98" s="30">
        <f t="shared" ref="K98" si="239">((K97/J97)-1)</f>
        <v>8.4337349397590522E-2</v>
      </c>
      <c r="L98" s="23">
        <f t="shared" ref="L98" si="240">((L97/K97)-1)</f>
        <v>7.7777777777777724E-2</v>
      </c>
      <c r="M98" s="34">
        <f t="shared" ref="M98" si="241">((M97/L97)-1)</f>
        <v>8.2474226804123862E-2</v>
      </c>
    </row>
    <row r="99" spans="3:13">
      <c r="C99" s="16" t="s">
        <v>9</v>
      </c>
      <c r="D99" s="62">
        <v>25.7</v>
      </c>
      <c r="E99" s="49">
        <v>14.9</v>
      </c>
      <c r="F99" s="62">
        <v>12.6</v>
      </c>
      <c r="G99" s="49">
        <v>18.600000000000001</v>
      </c>
      <c r="H99" s="62">
        <v>9.6999999999999993</v>
      </c>
      <c r="I99" s="49">
        <v>18.8</v>
      </c>
      <c r="J99" s="62">
        <v>15.4</v>
      </c>
      <c r="K99" s="49">
        <v>17.600000000000001</v>
      </c>
      <c r="L99" s="62">
        <v>18.2</v>
      </c>
      <c r="M99" s="63">
        <v>17.100000000000001</v>
      </c>
    </row>
    <row r="100" spans="3:13" ht="15.75" thickBot="1">
      <c r="C100" s="17" t="s">
        <v>24</v>
      </c>
      <c r="D100" s="21">
        <f>(M95/E95)^(1/8)-1</f>
        <v>3.5859372732103267E-2</v>
      </c>
      <c r="E100" s="19" t="s">
        <v>15</v>
      </c>
      <c r="F100" s="20">
        <f>(D99*E99*F99*G99*H99*I99*J99*K99*L99*M99)^(1/10)</f>
        <v>16.368290914055645</v>
      </c>
      <c r="G100" s="38" t="s">
        <v>33</v>
      </c>
      <c r="H100" s="20">
        <v>19.23</v>
      </c>
      <c r="I100" s="38"/>
      <c r="J100" s="19" t="s">
        <v>16</v>
      </c>
      <c r="K100" s="18"/>
      <c r="L100" s="18"/>
      <c r="M100" s="24">
        <f>H100/F100-1</f>
        <v>0.17483249173479498</v>
      </c>
    </row>
    <row r="101" spans="3:1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3:13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3:13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3:1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3:1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3:1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3:1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3:1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3:1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3:1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3:1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3:1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3:1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3:1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3:1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3:1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3:1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3:1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3:1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3:1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3:1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3:1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3:1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3:1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3:1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3:1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3:1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3:1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3:1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3:1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3:1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3:1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3:1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3:1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3:1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3:1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3:1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3:1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3:1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3:1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3:1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3:1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3:1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3:1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3:1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3:1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3:1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3:1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3:1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3:1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3:1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3:1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3:1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3:1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3:1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3:1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3:1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3:1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3:1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3:1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3:1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3:1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3:1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3:1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3:1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3:1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3:1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3:13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3:13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3:13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3:13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3:13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3:13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3:13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3:13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3:13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3:13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3:13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3:13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3:13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3:13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3:13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3:13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3:13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3:13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3:13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3:13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3:13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3:13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3:13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3:13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3:13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3:13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3:13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3:13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3:13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3:13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3:13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3:13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3:13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3:13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3:13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3:13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3:13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3:13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3:13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3:13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3:13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3:13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3:13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3:13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3:13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3:13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3:13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3:13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3:13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3:13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3:13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3:13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3:13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3:13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3:13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3:13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3:13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3:13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3:13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3:13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3:13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3:13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3:13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3:13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3:13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3:13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3:13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3:13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3:13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3:13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3:13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3:13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3:13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3:13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3:13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3:13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3:13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3:13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3:13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3:13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3:13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3:13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3:13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3:13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3:13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3:13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3:13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3:13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3:13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3:13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3:13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3:13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3:13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3:13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3:13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3:13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3:13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3:13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3:13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3:13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3:13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3:13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3:13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3:13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3:13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3:13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3:13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3:13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3:13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3:13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3:13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3:13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3:13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3:13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3:13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3:13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3:13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3:13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3:13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3:13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3:13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3:13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3:13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3:13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3:13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3:13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3:13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3:13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3:13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3:13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3:13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3:13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3:13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3:13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3:13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3:13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3:13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3:13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3:13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3:13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3:13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3:13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3:13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3:13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3:13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3:13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3:13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3:13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3:13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3:13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3:13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3:13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3:13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3:13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3:13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3:13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3:13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3:13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3:13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3:13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3:13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3:13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3:13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3:13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3:13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3:13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3:13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3:13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3:13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3:13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3:13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3:13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3:13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3:13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3:13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3:13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3:13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3:13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3:13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3:13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3:13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3:13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3:13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3:13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3:13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3:13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3:13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3:13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3:13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3:13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3:13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3:13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3:13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3:13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3:13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3:13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3:13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3:13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3:13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3:13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3:13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3:13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3:13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3:13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3:13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3:13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3:13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3:13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3:13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3:13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3:13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3:13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3:13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3:13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3:13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3:13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3:13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3:13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3:13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3:13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3:13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3:13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3:13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3:13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3:13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3:13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3:13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3:13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3:13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3:13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3:13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3:13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3:13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3:13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3:13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3:13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3:13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3:13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3:13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3:13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3:13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3:13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3:13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3:13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3:13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3:13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3:13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3:13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3:13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3:13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3:13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3:13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3:13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3:13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3:13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3:13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3:13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3:13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3:13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3:13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3:13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3:13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3:13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3:13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3:13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3:13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3:13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3:13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3:13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3:13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3:13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3:13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3:13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3:13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3:13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3:13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3:13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3:13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3:13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3:13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3:13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3:13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3:13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3:13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3:13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3:13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3:13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3:13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3:13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3:13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3:13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L190"/>
  <sheetViews>
    <sheetView tabSelected="1" topLeftCell="A66" workbookViewId="0">
      <selection activeCell="D75" sqref="D75"/>
    </sheetView>
  </sheetViews>
  <sheetFormatPr baseColWidth="10" defaultRowHeight="15"/>
  <cols>
    <col min="2" max="2" width="3.5703125" customWidth="1"/>
    <col min="3" max="3" width="40.42578125" customWidth="1"/>
    <col min="13" max="13" width="3.5703125" customWidth="1"/>
  </cols>
  <sheetData>
    <row r="2" spans="3:12" ht="15.75" thickBot="1"/>
    <row r="3" spans="3:12" ht="15.75" thickBot="1">
      <c r="C3" s="2" t="s">
        <v>0</v>
      </c>
      <c r="D3" s="2">
        <v>2005</v>
      </c>
      <c r="E3" s="2">
        <v>2006</v>
      </c>
      <c r="F3" s="2">
        <v>2007</v>
      </c>
      <c r="G3" s="2">
        <v>2008</v>
      </c>
      <c r="H3" s="2">
        <v>2009</v>
      </c>
      <c r="I3" s="2">
        <v>2010</v>
      </c>
      <c r="J3" s="2">
        <v>2011</v>
      </c>
      <c r="K3" s="2">
        <v>2012</v>
      </c>
      <c r="L3" s="2">
        <v>2013</v>
      </c>
    </row>
    <row r="4" spans="3:12">
      <c r="C4" s="3" t="s">
        <v>1</v>
      </c>
      <c r="D4" s="97">
        <v>1.1842999999999999</v>
      </c>
      <c r="E4" s="96">
        <v>1.3193999999999999</v>
      </c>
      <c r="F4" s="97">
        <v>1.4590000000000001</v>
      </c>
      <c r="G4" s="96">
        <v>1.3994</v>
      </c>
      <c r="H4" s="97">
        <v>1.4325000000000001</v>
      </c>
      <c r="I4" s="96">
        <v>1.3385</v>
      </c>
      <c r="J4" s="97">
        <v>1.2961</v>
      </c>
      <c r="K4" s="96">
        <v>1.3194999999999999</v>
      </c>
      <c r="L4" s="98">
        <v>1.3755999999999999</v>
      </c>
    </row>
    <row r="5" spans="3:12">
      <c r="C5" s="8" t="s">
        <v>73</v>
      </c>
      <c r="D5" s="88">
        <v>1.72</v>
      </c>
      <c r="E5" s="70">
        <v>1.96</v>
      </c>
      <c r="F5" s="88">
        <v>1.99</v>
      </c>
      <c r="G5" s="70">
        <v>1.43</v>
      </c>
      <c r="H5" s="88">
        <v>1.62</v>
      </c>
      <c r="I5" s="70">
        <v>1.56</v>
      </c>
      <c r="J5" s="88">
        <v>1.55</v>
      </c>
      <c r="K5" s="70">
        <v>1.63</v>
      </c>
      <c r="L5" s="99">
        <v>1.66</v>
      </c>
    </row>
    <row r="6" spans="3:12" ht="15.75" thickBot="1">
      <c r="C6" s="169" t="s">
        <v>59</v>
      </c>
      <c r="D6" s="167">
        <v>0.68769999999999998</v>
      </c>
      <c r="E6" s="161">
        <v>0.67359999999999998</v>
      </c>
      <c r="F6" s="162">
        <v>0.73509999999999998</v>
      </c>
      <c r="G6" s="161">
        <v>0.95520000000000005</v>
      </c>
      <c r="H6" s="162">
        <v>0.88639999999999997</v>
      </c>
      <c r="I6" s="161">
        <v>0.8569</v>
      </c>
      <c r="J6" s="162">
        <v>0.83420000000000005</v>
      </c>
      <c r="K6" s="161">
        <v>0.81299999999999994</v>
      </c>
      <c r="L6" s="168">
        <v>0.83079999999999998</v>
      </c>
    </row>
    <row r="7" spans="3:12">
      <c r="C7" s="12" t="s">
        <v>34</v>
      </c>
      <c r="D7" s="14"/>
      <c r="E7" s="13"/>
      <c r="F7" s="13"/>
      <c r="G7" s="14"/>
      <c r="H7" s="13"/>
      <c r="I7" s="14"/>
      <c r="J7" s="13"/>
      <c r="K7" s="14"/>
      <c r="L7" s="31"/>
    </row>
    <row r="8" spans="3:12">
      <c r="C8" s="8" t="s">
        <v>4</v>
      </c>
      <c r="D8" s="112">
        <v>16.78</v>
      </c>
      <c r="E8" s="108">
        <v>20.190000000000001</v>
      </c>
      <c r="F8" s="108">
        <v>16.010000000000002</v>
      </c>
      <c r="G8" s="112">
        <v>11.25</v>
      </c>
      <c r="H8" s="108">
        <v>15.93</v>
      </c>
      <c r="I8" s="112">
        <v>16.71</v>
      </c>
      <c r="J8" s="108">
        <v>20.37</v>
      </c>
      <c r="K8" s="112">
        <v>22.5</v>
      </c>
      <c r="L8" s="113">
        <v>24.12</v>
      </c>
    </row>
    <row r="9" spans="3:12">
      <c r="C9" s="8" t="s">
        <v>6</v>
      </c>
      <c r="D9" s="112">
        <v>20.28</v>
      </c>
      <c r="E9" s="108">
        <v>27</v>
      </c>
      <c r="F9" s="108">
        <v>23.79</v>
      </c>
      <c r="G9" s="112">
        <v>16.5</v>
      </c>
      <c r="H9" s="108">
        <v>23.05</v>
      </c>
      <c r="I9" s="112">
        <v>22.58</v>
      </c>
      <c r="J9" s="108">
        <v>26.4</v>
      </c>
      <c r="K9" s="112">
        <v>29.5</v>
      </c>
      <c r="L9" s="113">
        <v>33.700000000000003</v>
      </c>
    </row>
    <row r="10" spans="3:12" ht="15.75" thickBot="1">
      <c r="C10" s="8" t="s">
        <v>14</v>
      </c>
      <c r="D10" s="102"/>
      <c r="E10" s="103">
        <f t="shared" ref="E10:L10" si="0">((E9/D9)-1)</f>
        <v>0.33136094674556205</v>
      </c>
      <c r="F10" s="100">
        <f t="shared" si="0"/>
        <v>-0.11888888888888893</v>
      </c>
      <c r="G10" s="102">
        <f t="shared" si="0"/>
        <v>-0.30643127364438838</v>
      </c>
      <c r="H10" s="103">
        <f t="shared" si="0"/>
        <v>0.39696969696969697</v>
      </c>
      <c r="I10" s="102">
        <f t="shared" si="0"/>
        <v>-2.0390455531453466E-2</v>
      </c>
      <c r="J10" s="103">
        <f t="shared" si="0"/>
        <v>0.16917626217891946</v>
      </c>
      <c r="K10" s="101">
        <f t="shared" si="0"/>
        <v>0.11742424242424243</v>
      </c>
      <c r="L10" s="104">
        <f t="shared" si="0"/>
        <v>0.1423728813559324</v>
      </c>
    </row>
    <row r="11" spans="3:12">
      <c r="C11" s="15" t="s">
        <v>40</v>
      </c>
      <c r="D11" s="130">
        <v>14.567</v>
      </c>
      <c r="E11" s="131">
        <v>11.579000000000001</v>
      </c>
      <c r="F11" s="131">
        <v>12.028</v>
      </c>
      <c r="G11" s="130">
        <v>11.606</v>
      </c>
      <c r="H11" s="131">
        <v>12.731</v>
      </c>
      <c r="I11" s="130">
        <v>12.079000000000001</v>
      </c>
      <c r="J11" s="131">
        <v>12.303000000000001</v>
      </c>
      <c r="K11" s="130">
        <v>13.263</v>
      </c>
      <c r="L11" s="132">
        <v>15.491</v>
      </c>
    </row>
    <row r="12" spans="3:12">
      <c r="C12" s="15" t="s">
        <v>7</v>
      </c>
      <c r="D12" s="101"/>
      <c r="E12" s="100">
        <f t="shared" ref="E12:L12" si="1">((E11/D11)-1)</f>
        <v>-0.20512116427541704</v>
      </c>
      <c r="F12" s="103">
        <f t="shared" si="1"/>
        <v>3.877709646774341E-2</v>
      </c>
      <c r="G12" s="102">
        <f t="shared" si="1"/>
        <v>-3.5084802128367176E-2</v>
      </c>
      <c r="H12" s="103">
        <f t="shared" si="1"/>
        <v>9.6932621058073432E-2</v>
      </c>
      <c r="I12" s="101">
        <f t="shared" si="1"/>
        <v>-5.1213573167857906E-2</v>
      </c>
      <c r="J12" s="103">
        <f t="shared" si="1"/>
        <v>1.8544581505091529E-2</v>
      </c>
      <c r="K12" s="101">
        <f t="shared" si="1"/>
        <v>7.802974884174585E-2</v>
      </c>
      <c r="L12" s="104">
        <f t="shared" si="1"/>
        <v>0.16798612681896996</v>
      </c>
    </row>
    <row r="13" spans="3:12" ht="15.75" thickBot="1">
      <c r="C13" s="16" t="s">
        <v>11</v>
      </c>
      <c r="D13" s="105">
        <v>1.23</v>
      </c>
      <c r="E13" s="109">
        <v>1.03</v>
      </c>
      <c r="F13" s="109">
        <v>1.52</v>
      </c>
      <c r="G13" s="105">
        <v>1.9</v>
      </c>
      <c r="H13" s="109">
        <v>2.15</v>
      </c>
      <c r="I13" s="105">
        <v>1.62</v>
      </c>
      <c r="J13" s="110">
        <v>1.88</v>
      </c>
      <c r="K13" s="105">
        <v>1.1200000000000001</v>
      </c>
      <c r="L13" s="114">
        <v>1.85</v>
      </c>
    </row>
    <row r="14" spans="3:12">
      <c r="C14" s="16" t="s">
        <v>8</v>
      </c>
      <c r="D14" s="102"/>
      <c r="E14" s="100">
        <f t="shared" ref="E14:L14" si="2">((E13/D13)-1)</f>
        <v>-0.16260162601626016</v>
      </c>
      <c r="F14" s="103">
        <f t="shared" si="2"/>
        <v>0.47572815533980584</v>
      </c>
      <c r="G14" s="101">
        <f t="shared" si="2"/>
        <v>0.25</v>
      </c>
      <c r="H14" s="103">
        <f t="shared" si="2"/>
        <v>0.13157894736842102</v>
      </c>
      <c r="I14" s="102">
        <f t="shared" si="2"/>
        <v>-0.24651162790697667</v>
      </c>
      <c r="J14" s="103">
        <f t="shared" si="2"/>
        <v>0.16049382716049365</v>
      </c>
      <c r="K14" s="102">
        <f t="shared" si="2"/>
        <v>-0.40425531914893609</v>
      </c>
      <c r="L14" s="104">
        <f t="shared" si="2"/>
        <v>0.65178571428571419</v>
      </c>
    </row>
    <row r="15" spans="3:12" ht="15.75" thickBot="1">
      <c r="C15" s="16" t="s">
        <v>38</v>
      </c>
      <c r="D15" s="125" t="s">
        <v>39</v>
      </c>
      <c r="E15" s="126">
        <v>7.5</v>
      </c>
      <c r="F15" s="126">
        <v>10.199999999999999</v>
      </c>
      <c r="G15" s="125">
        <v>8.1999999999999993</v>
      </c>
      <c r="H15" s="126">
        <v>9</v>
      </c>
      <c r="I15" s="125">
        <v>10.3</v>
      </c>
      <c r="J15" s="126">
        <v>11.4</v>
      </c>
      <c r="K15" s="125">
        <v>6.3</v>
      </c>
      <c r="L15" s="127">
        <v>9.1999999999999993</v>
      </c>
    </row>
    <row r="16" spans="3:12" ht="15.75" thickBot="1">
      <c r="C16" s="16" t="s">
        <v>12</v>
      </c>
      <c r="D16" s="106">
        <v>1.08</v>
      </c>
      <c r="E16" s="110">
        <v>1</v>
      </c>
      <c r="F16" s="110">
        <v>0.72</v>
      </c>
      <c r="G16" s="106">
        <v>0.75</v>
      </c>
      <c r="H16" s="110">
        <v>0.76</v>
      </c>
      <c r="I16" s="106">
        <v>0.79</v>
      </c>
      <c r="J16" s="110">
        <v>0.89</v>
      </c>
      <c r="K16" s="106">
        <v>0.95</v>
      </c>
      <c r="L16" s="115">
        <v>0.99</v>
      </c>
    </row>
    <row r="17" spans="3:12">
      <c r="C17" s="16" t="s">
        <v>13</v>
      </c>
      <c r="D17" s="101"/>
      <c r="E17" s="100">
        <f t="shared" ref="E17:L17" si="3">((E16/D16)-1)</f>
        <v>-7.4074074074074181E-2</v>
      </c>
      <c r="F17" s="100">
        <f t="shared" si="3"/>
        <v>-0.28000000000000003</v>
      </c>
      <c r="G17" s="101">
        <f t="shared" si="3"/>
        <v>4.1666666666666741E-2</v>
      </c>
      <c r="H17" s="103">
        <f t="shared" si="3"/>
        <v>1.3333333333333419E-2</v>
      </c>
      <c r="I17" s="101">
        <f t="shared" si="3"/>
        <v>3.9473684210526327E-2</v>
      </c>
      <c r="J17" s="103">
        <f t="shared" si="3"/>
        <v>0.12658227848101267</v>
      </c>
      <c r="K17" s="101">
        <f t="shared" si="3"/>
        <v>6.7415730337078594E-2</v>
      </c>
      <c r="L17" s="104">
        <f t="shared" si="3"/>
        <v>4.2105263157894868E-2</v>
      </c>
    </row>
    <row r="18" spans="3:12" ht="15.75" thickBot="1">
      <c r="C18" s="16" t="s">
        <v>35</v>
      </c>
      <c r="D18" s="105">
        <v>518.1</v>
      </c>
      <c r="E18" s="109">
        <v>510.9</v>
      </c>
      <c r="F18" s="109">
        <v>489.8</v>
      </c>
      <c r="G18" s="105">
        <v>484.4</v>
      </c>
      <c r="H18" s="109">
        <v>447.2</v>
      </c>
      <c r="I18" s="105">
        <v>442.3</v>
      </c>
      <c r="J18" s="109">
        <v>410.5</v>
      </c>
      <c r="K18" s="105">
        <v>407.6</v>
      </c>
      <c r="L18" s="114">
        <v>407.61</v>
      </c>
    </row>
    <row r="19" spans="3:12">
      <c r="C19" s="16" t="s">
        <v>36</v>
      </c>
      <c r="D19" s="107"/>
      <c r="E19" s="189">
        <f>((E18/D18*100)-100)</f>
        <v>-1.3896931094383405</v>
      </c>
      <c r="F19" s="189">
        <f t="shared" ref="F19:L19" si="4">((F18/E18*100)-100)</f>
        <v>-4.1299667253865664</v>
      </c>
      <c r="G19" s="189">
        <f t="shared" si="4"/>
        <v>-1.1024908125765762</v>
      </c>
      <c r="H19" s="189">
        <f t="shared" si="4"/>
        <v>-7.6796036333608555</v>
      </c>
      <c r="I19" s="189">
        <f t="shared" si="4"/>
        <v>-1.0957066189624385</v>
      </c>
      <c r="J19" s="189">
        <f t="shared" si="4"/>
        <v>-7.1896902554827022</v>
      </c>
      <c r="K19" s="189">
        <f t="shared" si="4"/>
        <v>-0.70645554202192784</v>
      </c>
      <c r="L19" s="178">
        <f t="shared" si="4"/>
        <v>2.4533856722257497E-3</v>
      </c>
    </row>
    <row r="20" spans="3:12">
      <c r="C20" s="16" t="s">
        <v>89</v>
      </c>
      <c r="D20" s="124">
        <f>D9/D13</f>
        <v>16.487804878048781</v>
      </c>
      <c r="E20" s="129">
        <f t="shared" ref="E20:L20" si="5">E9/E13</f>
        <v>26.21359223300971</v>
      </c>
      <c r="F20" s="129">
        <f t="shared" si="5"/>
        <v>15.651315789473683</v>
      </c>
      <c r="G20" s="124">
        <f t="shared" si="5"/>
        <v>8.6842105263157894</v>
      </c>
      <c r="H20" s="129">
        <f t="shared" si="5"/>
        <v>10.720930232558141</v>
      </c>
      <c r="I20" s="124">
        <f t="shared" si="5"/>
        <v>13.93827160493827</v>
      </c>
      <c r="J20" s="129">
        <f t="shared" si="5"/>
        <v>14.042553191489361</v>
      </c>
      <c r="K20" s="124">
        <f t="shared" si="5"/>
        <v>26.339285714285712</v>
      </c>
      <c r="L20" s="133">
        <f t="shared" si="5"/>
        <v>18.216216216216218</v>
      </c>
    </row>
    <row r="21" spans="3:12" ht="15.75" thickBot="1">
      <c r="C21" s="17" t="s">
        <v>71</v>
      </c>
      <c r="D21" s="21">
        <f>(L13/D13)^(1/8)-1</f>
        <v>5.2345448712055154E-2</v>
      </c>
      <c r="E21" s="116" t="s">
        <v>15</v>
      </c>
      <c r="F21" s="117">
        <f>(D20*E20*F20*G20*H20*I20*J20*K20*L20)^(1/9)</f>
        <v>15.735481024628379</v>
      </c>
      <c r="G21" s="118" t="s">
        <v>33</v>
      </c>
      <c r="H21" s="117">
        <v>13.63</v>
      </c>
      <c r="I21" s="116" t="s">
        <v>16</v>
      </c>
      <c r="J21" s="119"/>
      <c r="K21" s="119"/>
      <c r="L21" s="120">
        <f>H21/F21-1</f>
        <v>-0.13380468136518908</v>
      </c>
    </row>
    <row r="22" spans="3:12">
      <c r="C22" s="12" t="s">
        <v>37</v>
      </c>
      <c r="D22" s="135"/>
      <c r="E22" s="136"/>
      <c r="F22" s="135"/>
      <c r="G22" s="136"/>
      <c r="H22" s="135"/>
      <c r="I22" s="136"/>
      <c r="J22" s="135"/>
      <c r="K22" s="136"/>
      <c r="L22" s="142"/>
    </row>
    <row r="23" spans="3:12">
      <c r="C23" s="8" t="s">
        <v>4</v>
      </c>
      <c r="D23" s="147">
        <v>37.35</v>
      </c>
      <c r="E23" s="139">
        <v>36.700000000000003</v>
      </c>
      <c r="F23" s="147">
        <v>34.19</v>
      </c>
      <c r="G23" s="139">
        <v>29.56</v>
      </c>
      <c r="H23" s="147">
        <v>42.9</v>
      </c>
      <c r="I23" s="139">
        <v>48.93</v>
      </c>
      <c r="J23" s="147">
        <v>60.13</v>
      </c>
      <c r="K23" s="139">
        <v>63.9</v>
      </c>
      <c r="L23" s="148">
        <v>74.25</v>
      </c>
    </row>
    <row r="24" spans="3:12">
      <c r="C24" s="8" t="s">
        <v>6</v>
      </c>
      <c r="D24" s="147">
        <v>44</v>
      </c>
      <c r="E24" s="139">
        <v>48.47</v>
      </c>
      <c r="F24" s="147">
        <v>51.44</v>
      </c>
      <c r="G24" s="139">
        <v>43.36</v>
      </c>
      <c r="H24" s="147">
        <v>61.75</v>
      </c>
      <c r="I24" s="139">
        <v>65.650000000000006</v>
      </c>
      <c r="J24" s="147">
        <v>78.17</v>
      </c>
      <c r="K24" s="139">
        <v>86.24</v>
      </c>
      <c r="L24" s="148">
        <v>103.62</v>
      </c>
    </row>
    <row r="25" spans="3:12" ht="15.75" thickBot="1">
      <c r="C25" s="8" t="s">
        <v>14</v>
      </c>
      <c r="D25" s="102"/>
      <c r="E25" s="103">
        <f t="shared" ref="E25" si="6">((E24/D24)-1)</f>
        <v>0.10159090909090907</v>
      </c>
      <c r="F25" s="101">
        <f t="shared" ref="F25" si="7">((F24/E24)-1)</f>
        <v>6.1275015473488681E-2</v>
      </c>
      <c r="G25" s="100">
        <f t="shared" ref="G25" si="8">((G24/F24)-1)</f>
        <v>-0.15707620528771382</v>
      </c>
      <c r="H25" s="101">
        <f t="shared" ref="H25" si="9">((H24/G24)-1)</f>
        <v>0.42412361623616235</v>
      </c>
      <c r="I25" s="103">
        <f t="shared" ref="I25" si="10">((I24/H24)-1)</f>
        <v>6.3157894736842302E-2</v>
      </c>
      <c r="J25" s="101">
        <f t="shared" ref="J25" si="11">((J24/I24)-1)</f>
        <v>0.19070830159939067</v>
      </c>
      <c r="K25" s="103">
        <f t="shared" ref="K25" si="12">((K24/J24)-1)</f>
        <v>0.10323653575540481</v>
      </c>
      <c r="L25" s="143">
        <f t="shared" ref="L25" si="13">((L24/K24)-1)</f>
        <v>0.2015306122448981</v>
      </c>
    </row>
    <row r="26" spans="3:12">
      <c r="C26" s="15" t="s">
        <v>40</v>
      </c>
      <c r="D26" s="130">
        <v>2.044</v>
      </c>
      <c r="E26" s="131">
        <v>2.1549999999999998</v>
      </c>
      <c r="F26" s="130">
        <v>2.1480000000000001</v>
      </c>
      <c r="G26" s="131">
        <v>2.5249999999999999</v>
      </c>
      <c r="H26" s="130">
        <v>3.758</v>
      </c>
      <c r="I26" s="131">
        <v>4.6050000000000004</v>
      </c>
      <c r="J26" s="130">
        <v>4.8259999999999996</v>
      </c>
      <c r="K26" s="131">
        <v>5.5259999999999998</v>
      </c>
      <c r="L26" s="149">
        <v>5.8979999999999997</v>
      </c>
    </row>
    <row r="27" spans="3:12">
      <c r="C27" s="15" t="s">
        <v>7</v>
      </c>
      <c r="D27" s="101"/>
      <c r="E27" s="103">
        <f t="shared" ref="E27" si="14">((E26/D26)-1)</f>
        <v>5.4305283757338341E-2</v>
      </c>
      <c r="F27" s="102">
        <f t="shared" ref="F27" si="15">((F26/E26)-1)</f>
        <v>-3.2482598607886937E-3</v>
      </c>
      <c r="G27" s="103">
        <f t="shared" ref="G27" si="16">((G26/F26)-1)</f>
        <v>0.17551210428305386</v>
      </c>
      <c r="H27" s="101">
        <f t="shared" ref="H27" si="17">((H26/G26)-1)</f>
        <v>0.48831683168316831</v>
      </c>
      <c r="I27" s="103">
        <f t="shared" ref="I27" si="18">((I26/H26)-1)</f>
        <v>0.22538584353379476</v>
      </c>
      <c r="J27" s="101">
        <f t="shared" ref="J27" si="19">((J26/I26)-1)</f>
        <v>4.799131378935928E-2</v>
      </c>
      <c r="K27" s="103">
        <f t="shared" ref="K27" si="20">((K26/J26)-1)</f>
        <v>0.1450476585163698</v>
      </c>
      <c r="L27" s="143">
        <f t="shared" ref="L27" si="21">((L26/K26)-1)</f>
        <v>6.7318132464712299E-2</v>
      </c>
    </row>
    <row r="28" spans="3:12" ht="15.75" thickBot="1">
      <c r="C28" s="16" t="s">
        <v>11</v>
      </c>
      <c r="D28" s="106">
        <v>2.2400000000000002</v>
      </c>
      <c r="E28" s="110">
        <v>2.4500000000000002</v>
      </c>
      <c r="F28" s="106">
        <v>2.76</v>
      </c>
      <c r="G28" s="110">
        <v>3</v>
      </c>
      <c r="H28" s="106">
        <v>3.12</v>
      </c>
      <c r="I28" s="110">
        <v>4.1500000000000004</v>
      </c>
      <c r="J28" s="106">
        <v>4.05</v>
      </c>
      <c r="K28" s="110">
        <v>4.0599999999999996</v>
      </c>
      <c r="L28" s="150">
        <v>5</v>
      </c>
    </row>
    <row r="29" spans="3:12">
      <c r="C29" s="16" t="s">
        <v>8</v>
      </c>
      <c r="D29" s="102"/>
      <c r="E29" s="103">
        <f t="shared" ref="E29" si="22">((E28/D28)-1)</f>
        <v>9.375E-2</v>
      </c>
      <c r="F29" s="101">
        <f t="shared" ref="F29" si="23">((F28/E28)-1)</f>
        <v>0.1265306122448977</v>
      </c>
      <c r="G29" s="103">
        <f t="shared" ref="G29" si="24">((G28/F28)-1)</f>
        <v>8.6956521739130599E-2</v>
      </c>
      <c r="H29" s="101">
        <f t="shared" ref="H29" si="25">((H28/G28)-1)</f>
        <v>4.0000000000000036E-2</v>
      </c>
      <c r="I29" s="103">
        <f t="shared" ref="I29" si="26">((I28/H28)-1)</f>
        <v>0.33012820512820529</v>
      </c>
      <c r="J29" s="102">
        <f t="shared" ref="J29" si="27">((J28/I28)-1)</f>
        <v>-2.4096385542168752E-2</v>
      </c>
      <c r="K29" s="103">
        <f t="shared" ref="K29" si="28">((K28/J28)-1)</f>
        <v>2.4691358024691024E-3</v>
      </c>
      <c r="L29" s="143">
        <f t="shared" ref="L29" si="29">((L28/K28)-1)</f>
        <v>0.23152709359605916</v>
      </c>
    </row>
    <row r="30" spans="3:12" ht="15.75" thickBot="1">
      <c r="C30" s="16" t="s">
        <v>38</v>
      </c>
      <c r="D30" s="137" t="s">
        <v>41</v>
      </c>
      <c r="E30" s="134" t="s">
        <v>42</v>
      </c>
      <c r="F30" s="123" t="s">
        <v>43</v>
      </c>
      <c r="G30" s="134" t="s">
        <v>44</v>
      </c>
      <c r="H30" s="123" t="s">
        <v>43</v>
      </c>
      <c r="I30" s="134" t="s">
        <v>45</v>
      </c>
      <c r="J30" s="123" t="s">
        <v>46</v>
      </c>
      <c r="K30" s="134" t="s">
        <v>47</v>
      </c>
      <c r="L30" s="151" t="s">
        <v>48</v>
      </c>
    </row>
    <row r="31" spans="3:12" ht="15.75" thickBot="1">
      <c r="C31" s="16" t="s">
        <v>12</v>
      </c>
      <c r="D31" s="106">
        <v>1</v>
      </c>
      <c r="E31" s="110">
        <v>1.08</v>
      </c>
      <c r="F31" s="106">
        <v>1.1200000000000001</v>
      </c>
      <c r="G31" s="110">
        <v>1.2</v>
      </c>
      <c r="H31" s="105">
        <v>1.28</v>
      </c>
      <c r="I31" s="109">
        <v>1.4</v>
      </c>
      <c r="J31" s="105">
        <v>1.64</v>
      </c>
      <c r="K31" s="109">
        <v>1.88</v>
      </c>
      <c r="L31" s="152">
        <v>2.04</v>
      </c>
    </row>
    <row r="32" spans="3:12" ht="15.75" thickBot="1">
      <c r="C32" s="16" t="s">
        <v>13</v>
      </c>
      <c r="D32" s="101"/>
      <c r="E32" s="103">
        <f t="shared" ref="E32" si="30">((E31/D31)-1)</f>
        <v>8.0000000000000071E-2</v>
      </c>
      <c r="F32" s="101">
        <f t="shared" ref="F32" si="31">((F31/E31)-1)</f>
        <v>3.7037037037036979E-2</v>
      </c>
      <c r="G32" s="103">
        <f t="shared" ref="G32" si="32">((G31/F31)-1)</f>
        <v>7.1428571428571397E-2</v>
      </c>
      <c r="H32" s="101">
        <f t="shared" ref="H32" si="33">((H31/G31)-1)</f>
        <v>6.6666666666666652E-2</v>
      </c>
      <c r="I32" s="103">
        <f t="shared" ref="I32" si="34">((I31/H31)-1)</f>
        <v>9.375E-2</v>
      </c>
      <c r="J32" s="101">
        <f t="shared" ref="J32" si="35">((J31/I31)-1)</f>
        <v>0.17142857142857149</v>
      </c>
      <c r="K32" s="103">
        <f t="shared" ref="K32" si="36">((K31/J31)-1)</f>
        <v>0.14634146341463405</v>
      </c>
      <c r="L32" s="143">
        <f t="shared" ref="L32" si="37">((L31/K31)-1)</f>
        <v>8.5106382978723527E-2</v>
      </c>
    </row>
    <row r="33" spans="3:12">
      <c r="C33" s="16" t="s">
        <v>35</v>
      </c>
      <c r="D33" s="122">
        <v>58</v>
      </c>
      <c r="E33" s="140">
        <v>59</v>
      </c>
      <c r="F33" s="122">
        <v>57</v>
      </c>
      <c r="G33" s="140">
        <v>57</v>
      </c>
      <c r="H33" s="122">
        <v>85</v>
      </c>
      <c r="I33" s="140">
        <v>118</v>
      </c>
      <c r="J33" s="122">
        <v>118</v>
      </c>
      <c r="K33" s="140">
        <v>113</v>
      </c>
      <c r="L33" s="153">
        <v>109</v>
      </c>
    </row>
    <row r="34" spans="3:12" ht="15.75">
      <c r="C34" s="16" t="s">
        <v>36</v>
      </c>
      <c r="D34" s="107"/>
      <c r="E34" s="190">
        <f t="shared" ref="E34:L34" si="38">((E33/D33*100)-100)</f>
        <v>1.7241379310344769</v>
      </c>
      <c r="F34" s="189">
        <f t="shared" si="38"/>
        <v>-3.3898305084745743</v>
      </c>
      <c r="G34" s="164">
        <f t="shared" si="38"/>
        <v>0</v>
      </c>
      <c r="H34" s="234">
        <f t="shared" si="38"/>
        <v>49.122807017543863</v>
      </c>
      <c r="I34" s="234">
        <f t="shared" si="38"/>
        <v>38.823529411764696</v>
      </c>
      <c r="J34" s="164">
        <f t="shared" si="38"/>
        <v>0</v>
      </c>
      <c r="K34" s="189">
        <f t="shared" si="38"/>
        <v>-4.2372881355932179</v>
      </c>
      <c r="L34" s="191">
        <f t="shared" si="38"/>
        <v>-3.5398230088495666</v>
      </c>
    </row>
    <row r="35" spans="3:12">
      <c r="C35" s="16" t="s">
        <v>89</v>
      </c>
      <c r="D35" s="124">
        <f t="shared" ref="D35:L35" si="39">D24/D28</f>
        <v>19.642857142857142</v>
      </c>
      <c r="E35" s="129">
        <f t="shared" si="39"/>
        <v>19.783673469387754</v>
      </c>
      <c r="F35" s="124">
        <f t="shared" si="39"/>
        <v>18.637681159420289</v>
      </c>
      <c r="G35" s="129">
        <f t="shared" si="39"/>
        <v>14.453333333333333</v>
      </c>
      <c r="H35" s="124">
        <f t="shared" si="39"/>
        <v>19.791666666666664</v>
      </c>
      <c r="I35" s="129">
        <f t="shared" si="39"/>
        <v>15.819277108433734</v>
      </c>
      <c r="J35" s="124">
        <f t="shared" si="39"/>
        <v>19.301234567901236</v>
      </c>
      <c r="K35" s="129">
        <f t="shared" si="39"/>
        <v>21.241379310344829</v>
      </c>
      <c r="L35" s="154">
        <f t="shared" si="39"/>
        <v>20.724</v>
      </c>
    </row>
    <row r="36" spans="3:12" ht="15.75" thickBot="1">
      <c r="C36" s="17" t="s">
        <v>71</v>
      </c>
      <c r="D36" s="21">
        <f>(L28/D28)^(1/8)-1</f>
        <v>0.10558018980409223</v>
      </c>
      <c r="E36" s="116" t="s">
        <v>15</v>
      </c>
      <c r="F36" s="117">
        <f>(D35*E35*F35*G35*H35*I35*J35*K35*L35)^(1/9)</f>
        <v>18.691425795311332</v>
      </c>
      <c r="G36" s="118" t="s">
        <v>33</v>
      </c>
      <c r="H36" s="117">
        <v>17.614999999999998</v>
      </c>
      <c r="I36" s="116" t="s">
        <v>16</v>
      </c>
      <c r="J36" s="119"/>
      <c r="K36" s="119"/>
      <c r="L36" s="120">
        <f>H36/F36-1</f>
        <v>-5.7589282224866478E-2</v>
      </c>
    </row>
    <row r="37" spans="3:12">
      <c r="C37" s="12" t="s">
        <v>49</v>
      </c>
      <c r="D37" s="135"/>
      <c r="E37" s="136"/>
      <c r="F37" s="135"/>
      <c r="G37" s="136"/>
      <c r="H37" s="135"/>
      <c r="I37" s="136"/>
      <c r="J37" s="135"/>
      <c r="K37" s="136"/>
      <c r="L37" s="142"/>
    </row>
    <row r="38" spans="3:12">
      <c r="C38" s="8" t="s">
        <v>4</v>
      </c>
      <c r="D38" s="10">
        <v>25.18</v>
      </c>
      <c r="E38" s="10">
        <v>29.4</v>
      </c>
      <c r="F38" s="10">
        <v>23.96</v>
      </c>
      <c r="G38" s="10">
        <v>20.02</v>
      </c>
      <c r="H38" s="10">
        <v>23.22</v>
      </c>
      <c r="I38" s="10">
        <v>25.85</v>
      </c>
      <c r="J38" s="10">
        <v>25.63</v>
      </c>
      <c r="K38" s="10">
        <v>26.06</v>
      </c>
      <c r="L38" s="11">
        <v>31.16</v>
      </c>
    </row>
    <row r="39" spans="3:12">
      <c r="C39" s="8" t="s">
        <v>6</v>
      </c>
      <c r="D39" s="10">
        <v>29.77</v>
      </c>
      <c r="E39" s="10">
        <v>38.89</v>
      </c>
      <c r="F39" s="10">
        <v>35.729999999999997</v>
      </c>
      <c r="G39" s="10">
        <v>30.01</v>
      </c>
      <c r="H39" s="10">
        <v>33.799999999999997</v>
      </c>
      <c r="I39" s="10">
        <v>34.75</v>
      </c>
      <c r="J39" s="10">
        <v>33.24</v>
      </c>
      <c r="K39" s="10">
        <v>34.89</v>
      </c>
      <c r="L39" s="11">
        <v>43.28</v>
      </c>
    </row>
    <row r="40" spans="3:12" ht="15.75" thickBot="1">
      <c r="C40" s="8" t="s">
        <v>14</v>
      </c>
      <c r="D40" s="102"/>
      <c r="E40" s="103">
        <f t="shared" ref="E40" si="40">((E39/D39)-1)</f>
        <v>0.3063486731609002</v>
      </c>
      <c r="F40" s="102">
        <f t="shared" ref="F40" si="41">((F39/E39)-1)</f>
        <v>-8.12548212908204E-2</v>
      </c>
      <c r="G40" s="100">
        <f t="shared" ref="G40" si="42">((G39/F39)-1)</f>
        <v>-0.16008956059333879</v>
      </c>
      <c r="H40" s="101">
        <f t="shared" ref="H40" si="43">((H39/G39)-1)</f>
        <v>0.12629123625458161</v>
      </c>
      <c r="I40" s="103">
        <f t="shared" ref="I40" si="44">((I39/H39)-1)</f>
        <v>2.8106508875739733E-2</v>
      </c>
      <c r="J40" s="102">
        <f t="shared" ref="J40" si="45">((J39/I39)-1)</f>
        <v>-4.3453237410071899E-2</v>
      </c>
      <c r="K40" s="103">
        <f t="shared" ref="K40" si="46">((K39/J39)-1)</f>
        <v>4.963898916967513E-2</v>
      </c>
      <c r="L40" s="143">
        <f t="shared" ref="L40" si="47">((L39/K39)-1)</f>
        <v>0.24047004872456301</v>
      </c>
    </row>
    <row r="41" spans="3:12">
      <c r="C41" s="15" t="s">
        <v>40</v>
      </c>
      <c r="D41" s="128">
        <v>7.548</v>
      </c>
      <c r="E41" s="128">
        <v>7.343</v>
      </c>
      <c r="F41" s="128">
        <v>7.867</v>
      </c>
      <c r="G41" s="128">
        <v>7.9980000000000002</v>
      </c>
      <c r="H41" s="128">
        <v>7.5860000000000003</v>
      </c>
      <c r="I41" s="128">
        <v>7.6760000000000002</v>
      </c>
      <c r="J41" s="128">
        <v>7.7190000000000003</v>
      </c>
      <c r="K41" s="128">
        <v>7.7069999999999999</v>
      </c>
      <c r="L41" s="159">
        <v>8.0519999999999996</v>
      </c>
    </row>
    <row r="42" spans="3:12">
      <c r="C42" s="15" t="s">
        <v>7</v>
      </c>
      <c r="D42" s="101"/>
      <c r="E42" s="100">
        <f t="shared" ref="E42" si="48">((E41/D41)-1)</f>
        <v>-2.715951245363013E-2</v>
      </c>
      <c r="F42" s="101">
        <f t="shared" ref="F42" si="49">((F41/E41)-1)</f>
        <v>7.1360479368105745E-2</v>
      </c>
      <c r="G42" s="103">
        <f t="shared" ref="G42" si="50">((G41/F41)-1)</f>
        <v>1.665183678657689E-2</v>
      </c>
      <c r="H42" s="102">
        <f t="shared" ref="H42" si="51">((H41/G41)-1)</f>
        <v>-5.1512878219554858E-2</v>
      </c>
      <c r="I42" s="103">
        <f t="shared" ref="I42" si="52">((I41/H41)-1)</f>
        <v>1.1863959926179835E-2</v>
      </c>
      <c r="J42" s="101">
        <f t="shared" ref="J42" si="53">((J41/I41)-1)</f>
        <v>5.6018759770715132E-3</v>
      </c>
      <c r="K42" s="100">
        <f t="shared" ref="K42" si="54">((K41/J41)-1)</f>
        <v>-1.5546055188496721E-3</v>
      </c>
      <c r="L42" s="143">
        <f t="shared" ref="L42" si="55">((L41/K41)-1)</f>
        <v>4.4764499805371782E-2</v>
      </c>
    </row>
    <row r="43" spans="3:12" ht="15.75" thickBot="1">
      <c r="C43" s="16" t="s">
        <v>11</v>
      </c>
      <c r="D43" s="106">
        <v>1.71</v>
      </c>
      <c r="E43" s="110">
        <v>1.85</v>
      </c>
      <c r="F43" s="106">
        <v>2.16</v>
      </c>
      <c r="G43" s="110">
        <v>3.06</v>
      </c>
      <c r="H43" s="106">
        <v>2.06</v>
      </c>
      <c r="I43" s="110">
        <v>2.42</v>
      </c>
      <c r="J43" s="106">
        <v>2.42</v>
      </c>
      <c r="K43" s="110">
        <v>2.41</v>
      </c>
      <c r="L43" s="150">
        <v>1.44</v>
      </c>
    </row>
    <row r="44" spans="3:12">
      <c r="C44" s="16" t="s">
        <v>8</v>
      </c>
      <c r="D44" s="102"/>
      <c r="E44" s="103">
        <f t="shared" ref="E44" si="56">((E43/D43)-1)</f>
        <v>8.1871345029239873E-2</v>
      </c>
      <c r="F44" s="101">
        <f t="shared" ref="F44" si="57">((F43/E43)-1)</f>
        <v>0.16756756756756763</v>
      </c>
      <c r="G44" s="103">
        <f t="shared" ref="G44" si="58">((G43/F43)-1)</f>
        <v>0.41666666666666652</v>
      </c>
      <c r="H44" s="102">
        <f t="shared" ref="H44" si="59">((H43/G43)-1)</f>
        <v>-0.32679738562091498</v>
      </c>
      <c r="I44" s="103">
        <f t="shared" ref="I44" si="60">((I43/H43)-1)</f>
        <v>0.17475728155339798</v>
      </c>
      <c r="J44" s="158">
        <f t="shared" ref="J44" si="61">((J43/I43)-1)</f>
        <v>0</v>
      </c>
      <c r="K44" s="100">
        <f t="shared" ref="K44" si="62">((K43/J43)-1)</f>
        <v>-4.1322314049585529E-3</v>
      </c>
      <c r="L44" s="157">
        <f t="shared" ref="L44" si="63">((L43/K43)-1)</f>
        <v>-0.40248962655601661</v>
      </c>
    </row>
    <row r="45" spans="3:12" ht="15.75" thickBot="1">
      <c r="C45" s="16" t="s">
        <v>38</v>
      </c>
      <c r="D45" s="137" t="s">
        <v>50</v>
      </c>
      <c r="E45" s="134" t="s">
        <v>51</v>
      </c>
      <c r="F45" s="123" t="s">
        <v>46</v>
      </c>
      <c r="G45" s="134" t="s">
        <v>52</v>
      </c>
      <c r="H45" s="123" t="s">
        <v>53</v>
      </c>
      <c r="I45" s="134" t="s">
        <v>54</v>
      </c>
      <c r="J45" s="123" t="s">
        <v>55</v>
      </c>
      <c r="K45" s="134" t="s">
        <v>51</v>
      </c>
      <c r="L45" s="151" t="s">
        <v>56</v>
      </c>
    </row>
    <row r="46" spans="3:12" ht="15.75" thickBot="1">
      <c r="C46" s="16" t="s">
        <v>12</v>
      </c>
      <c r="D46" s="106">
        <v>0.68</v>
      </c>
      <c r="E46" s="110">
        <v>0.72</v>
      </c>
      <c r="F46" s="106">
        <v>0.8</v>
      </c>
      <c r="G46" s="110">
        <v>0.88</v>
      </c>
      <c r="H46" s="105">
        <v>1</v>
      </c>
      <c r="I46" s="109">
        <v>1.08</v>
      </c>
      <c r="J46" s="105">
        <v>1.1499999999999999</v>
      </c>
      <c r="K46" s="109">
        <v>1.1599999999999999</v>
      </c>
      <c r="L46" s="152">
        <v>0.57999999999999996</v>
      </c>
    </row>
    <row r="47" spans="3:12">
      <c r="C47" s="16" t="s">
        <v>13</v>
      </c>
      <c r="D47" s="101"/>
      <c r="E47" s="103">
        <f t="shared" ref="E47" si="64">((E46/D46)-1)</f>
        <v>5.8823529411764497E-2</v>
      </c>
      <c r="F47" s="101">
        <f t="shared" ref="F47" si="65">((F46/E46)-1)</f>
        <v>0.11111111111111116</v>
      </c>
      <c r="G47" s="103">
        <f t="shared" ref="G47" si="66">((G46/F46)-1)</f>
        <v>9.9999999999999867E-2</v>
      </c>
      <c r="H47" s="101">
        <f t="shared" ref="H47" si="67">((H46/G46)-1)</f>
        <v>0.13636363636363646</v>
      </c>
      <c r="I47" s="103">
        <f t="shared" ref="I47" si="68">((I46/H46)-1)</f>
        <v>8.0000000000000071E-2</v>
      </c>
      <c r="J47" s="101">
        <f t="shared" ref="J47" si="69">((J46/I46)-1)</f>
        <v>6.4814814814814659E-2</v>
      </c>
      <c r="K47" s="103">
        <f t="shared" ref="K47" si="70">((K46/J46)-1)</f>
        <v>8.6956521739129933E-3</v>
      </c>
      <c r="L47" s="157">
        <f t="shared" ref="L47" si="71">((L46/K46)-1)</f>
        <v>-0.5</v>
      </c>
    </row>
    <row r="48" spans="3:12" ht="15.75" thickBot="1">
      <c r="C48" s="16" t="s">
        <v>35</v>
      </c>
      <c r="D48" s="156">
        <v>408</v>
      </c>
      <c r="E48" s="156">
        <v>402</v>
      </c>
      <c r="F48" s="156">
        <v>397</v>
      </c>
      <c r="G48" s="156">
        <v>374</v>
      </c>
      <c r="H48" s="156">
        <v>343</v>
      </c>
      <c r="I48" s="156">
        <v>336</v>
      </c>
      <c r="J48" s="156">
        <v>320.2</v>
      </c>
      <c r="K48" s="156">
        <v>313.5</v>
      </c>
      <c r="L48" s="160">
        <v>323</v>
      </c>
    </row>
    <row r="49" spans="3:12">
      <c r="C49" s="16" t="s">
        <v>36</v>
      </c>
      <c r="D49" s="107"/>
      <c r="E49" s="189">
        <f t="shared" ref="E49" si="72">((E48/D48*100)-100)</f>
        <v>-1.470588235294116</v>
      </c>
      <c r="F49" s="189">
        <f t="shared" ref="F49" si="73">((F48/E48*100)-100)</f>
        <v>-1.243781094527364</v>
      </c>
      <c r="G49" s="189">
        <f t="shared" ref="G49" si="74">((G48/F48*100)-100)</f>
        <v>-5.7934508816120882</v>
      </c>
      <c r="H49" s="189">
        <f t="shared" ref="H49" si="75">((H48/G48*100)-100)</f>
        <v>-8.288770053475929</v>
      </c>
      <c r="I49" s="189">
        <f t="shared" ref="I49" si="76">((I48/H48*100)-100)</f>
        <v>-2.0408163265306172</v>
      </c>
      <c r="J49" s="189">
        <f t="shared" ref="J49" si="77">((J48/I48*100)-100)</f>
        <v>-4.7023809523809632</v>
      </c>
      <c r="K49" s="189">
        <f t="shared" ref="K49" si="78">((K48/J48*100)-100)</f>
        <v>-2.0924422236102345</v>
      </c>
      <c r="L49" s="192">
        <f t="shared" ref="L49" si="79">((L48/K48*100)-100)</f>
        <v>3.0303030303030312</v>
      </c>
    </row>
    <row r="50" spans="3:12">
      <c r="C50" s="16" t="s">
        <v>89</v>
      </c>
      <c r="D50" s="124">
        <f>D39/D43</f>
        <v>17.4093567251462</v>
      </c>
      <c r="E50" s="129">
        <f t="shared" ref="E50:L50" si="80">E39/E43</f>
        <v>21.02162162162162</v>
      </c>
      <c r="F50" s="124">
        <f t="shared" si="80"/>
        <v>16.541666666666664</v>
      </c>
      <c r="G50" s="129">
        <f t="shared" si="80"/>
        <v>9.8071895424836608</v>
      </c>
      <c r="H50" s="124">
        <f t="shared" si="80"/>
        <v>16.407766990291261</v>
      </c>
      <c r="I50" s="129">
        <f t="shared" si="80"/>
        <v>14.359504132231406</v>
      </c>
      <c r="J50" s="124">
        <f t="shared" si="80"/>
        <v>13.735537190082646</v>
      </c>
      <c r="K50" s="129">
        <f t="shared" si="80"/>
        <v>14.477178423236515</v>
      </c>
      <c r="L50" s="154">
        <f t="shared" si="80"/>
        <v>30.055555555555557</v>
      </c>
    </row>
    <row r="51" spans="3:12" ht="15.75" thickBot="1">
      <c r="C51" s="17" t="s">
        <v>70</v>
      </c>
      <c r="D51" s="21">
        <f>(K43/D43)^(1/7)-1</f>
        <v>5.0240361677400758E-2</v>
      </c>
      <c r="E51" s="116" t="s">
        <v>15</v>
      </c>
      <c r="F51" s="117">
        <f>(D50*E50*F50*G50*H50*I50*J50*K50*L50)^(1/9)</f>
        <v>16.352326845626934</v>
      </c>
      <c r="G51" s="118" t="s">
        <v>33</v>
      </c>
      <c r="H51" s="117">
        <v>17.37</v>
      </c>
      <c r="I51" s="116" t="s">
        <v>16</v>
      </c>
      <c r="J51" s="119"/>
      <c r="K51" s="119"/>
      <c r="L51" s="232">
        <f>H51/F51-1</f>
        <v>6.2234149548277884E-2</v>
      </c>
    </row>
    <row r="52" spans="3:12">
      <c r="C52" s="12" t="s">
        <v>57</v>
      </c>
      <c r="D52" s="135"/>
      <c r="E52" s="136"/>
      <c r="F52" s="135"/>
      <c r="G52" s="136"/>
      <c r="H52" s="135"/>
      <c r="I52" s="136"/>
      <c r="J52" s="135"/>
      <c r="K52" s="136"/>
      <c r="L52" s="142"/>
    </row>
    <row r="53" spans="3:12">
      <c r="C53" s="8" t="s">
        <v>4</v>
      </c>
      <c r="D53" s="172">
        <v>12.1</v>
      </c>
      <c r="E53" s="170">
        <v>12.35</v>
      </c>
      <c r="F53" s="172">
        <v>12.16</v>
      </c>
      <c r="G53" s="170">
        <v>7.43</v>
      </c>
      <c r="H53" s="172">
        <v>9.06</v>
      </c>
      <c r="I53" s="170">
        <v>13.83</v>
      </c>
      <c r="J53" s="172">
        <v>13.15</v>
      </c>
      <c r="K53" s="170">
        <v>19.579999999999998</v>
      </c>
      <c r="L53" s="173">
        <v>29.73</v>
      </c>
    </row>
    <row r="54" spans="3:12">
      <c r="C54" s="8" t="s">
        <v>58</v>
      </c>
      <c r="D54" s="172">
        <v>8.39</v>
      </c>
      <c r="E54" s="170">
        <v>8.26</v>
      </c>
      <c r="F54" s="172">
        <v>9</v>
      </c>
      <c r="G54" s="170">
        <v>7.3</v>
      </c>
      <c r="H54" s="172">
        <v>8.2200000000000006</v>
      </c>
      <c r="I54" s="170">
        <v>11.81</v>
      </c>
      <c r="J54" s="172">
        <v>11.07</v>
      </c>
      <c r="K54" s="170">
        <v>15.64</v>
      </c>
      <c r="L54" s="173">
        <v>24.45</v>
      </c>
    </row>
    <row r="55" spans="3:12" ht="15.75" thickBot="1">
      <c r="C55" s="8" t="s">
        <v>14</v>
      </c>
      <c r="D55" s="102"/>
      <c r="E55" s="100">
        <f t="shared" ref="E55" si="81">((E54/D54)-1)</f>
        <v>-1.5494636471990564E-2</v>
      </c>
      <c r="F55" s="101">
        <f t="shared" ref="F55" si="82">((F54/E54)-1)</f>
        <v>8.9588377723970991E-2</v>
      </c>
      <c r="G55" s="100">
        <f t="shared" ref="G55" si="83">((G54/F54)-1)</f>
        <v>-0.18888888888888888</v>
      </c>
      <c r="H55" s="101">
        <f t="shared" ref="H55" si="84">((H54/G54)-1)</f>
        <v>0.12602739726027412</v>
      </c>
      <c r="I55" s="103">
        <f t="shared" ref="I55" si="85">((I54/H54)-1)</f>
        <v>0.43673965936739645</v>
      </c>
      <c r="J55" s="102">
        <f t="shared" ref="J55" si="86">((J54/I54)-1)</f>
        <v>-6.2658763759525837E-2</v>
      </c>
      <c r="K55" s="103">
        <f t="shared" ref="K55" si="87">((K54/J54)-1)</f>
        <v>0.41282746160794948</v>
      </c>
      <c r="L55" s="143">
        <f t="shared" ref="L55" si="88">((L54/K54)-1)</f>
        <v>0.5632992327365729</v>
      </c>
    </row>
    <row r="56" spans="3:12">
      <c r="C56" s="15" t="s">
        <v>60</v>
      </c>
      <c r="D56" s="122">
        <v>5.6219999999999999</v>
      </c>
      <c r="E56" s="140">
        <v>5.9960000000000004</v>
      </c>
      <c r="F56" s="163">
        <v>6.8</v>
      </c>
      <c r="G56" s="140">
        <v>8.2349999999999994</v>
      </c>
      <c r="H56" s="122">
        <v>9.2550000000000008</v>
      </c>
      <c r="I56" s="140">
        <v>10.167</v>
      </c>
      <c r="J56" s="122">
        <v>11.065</v>
      </c>
      <c r="K56" s="140">
        <v>12.252000000000001</v>
      </c>
      <c r="L56" s="153">
        <v>13.315</v>
      </c>
    </row>
    <row r="57" spans="3:12">
      <c r="C57" s="15" t="s">
        <v>7</v>
      </c>
      <c r="D57" s="101"/>
      <c r="E57" s="103">
        <f t="shared" ref="E57" si="89">((E56/D56)-1)</f>
        <v>6.6524368552116853E-2</v>
      </c>
      <c r="F57" s="101">
        <f t="shared" ref="F57" si="90">((F56/E56)-1)</f>
        <v>0.13408939292861888</v>
      </c>
      <c r="G57" s="103">
        <f t="shared" ref="G57" si="91">((G56/F56)-1)</f>
        <v>0.2110294117647058</v>
      </c>
      <c r="H57" s="101">
        <f t="shared" ref="H57" si="92">((H56/G56)-1)</f>
        <v>0.12386156648451752</v>
      </c>
      <c r="I57" s="103">
        <f t="shared" ref="I57" si="93">((I56/H56)-1)</f>
        <v>9.8541329011345047E-2</v>
      </c>
      <c r="J57" s="101">
        <f t="shared" ref="J57" si="94">((J56/I56)-1)</f>
        <v>8.8324972951706382E-2</v>
      </c>
      <c r="K57" s="103">
        <f t="shared" ref="K57" si="95">((K56/J56)-1)</f>
        <v>0.1072751920469952</v>
      </c>
      <c r="L57" s="143">
        <f t="shared" ref="L57" si="96">((L56/K56)-1)</f>
        <v>8.6761345086516339E-2</v>
      </c>
    </row>
    <row r="58" spans="3:12" ht="15.75" thickBot="1">
      <c r="C58" s="16" t="s">
        <v>61</v>
      </c>
      <c r="D58" s="106">
        <v>0.48</v>
      </c>
      <c r="E58" s="110">
        <v>0.38</v>
      </c>
      <c r="F58" s="106">
        <v>0.47</v>
      </c>
      <c r="G58" s="110">
        <v>0.45</v>
      </c>
      <c r="H58" s="106">
        <v>0.46</v>
      </c>
      <c r="I58" s="110">
        <v>0.69</v>
      </c>
      <c r="J58" s="106">
        <v>0.69</v>
      </c>
      <c r="K58" s="110">
        <v>0.7</v>
      </c>
      <c r="L58" s="150">
        <v>0.75</v>
      </c>
    </row>
    <row r="59" spans="3:12">
      <c r="C59" s="16" t="s">
        <v>8</v>
      </c>
      <c r="D59" s="102"/>
      <c r="E59" s="100">
        <f t="shared" ref="E59" si="97">((E58/D58)-1)</f>
        <v>-0.20833333333333326</v>
      </c>
      <c r="F59" s="101">
        <f t="shared" ref="F59" si="98">((F58/E58)-1)</f>
        <v>0.23684210526315774</v>
      </c>
      <c r="G59" s="100">
        <f t="shared" ref="G59" si="99">((G58/F58)-1)</f>
        <v>-4.2553191489361653E-2</v>
      </c>
      <c r="H59" s="101">
        <f t="shared" ref="H59" si="100">((H58/G58)-1)</f>
        <v>2.2222222222222143E-2</v>
      </c>
      <c r="I59" s="103">
        <f t="shared" ref="I59" si="101">((I58/H58)-1)</f>
        <v>0.49999999999999978</v>
      </c>
      <c r="J59" s="158">
        <f t="shared" ref="J59" si="102">((J58/I58)-1)</f>
        <v>0</v>
      </c>
      <c r="K59" s="103">
        <f t="shared" ref="K59" si="103">((K58/J58)-1)</f>
        <v>1.449275362318847E-2</v>
      </c>
      <c r="L59" s="143">
        <f t="shared" ref="L59" si="104">((L58/K58)-1)</f>
        <v>7.1428571428571397E-2</v>
      </c>
    </row>
    <row r="60" spans="3:12" ht="15.75" thickBot="1">
      <c r="C60" s="16" t="s">
        <v>38</v>
      </c>
      <c r="D60" s="137" t="s">
        <v>42</v>
      </c>
      <c r="E60" s="134" t="s">
        <v>63</v>
      </c>
      <c r="F60" s="123" t="s">
        <v>64</v>
      </c>
      <c r="G60" s="134" t="s">
        <v>65</v>
      </c>
      <c r="H60" s="123" t="s">
        <v>66</v>
      </c>
      <c r="I60" s="134" t="s">
        <v>67</v>
      </c>
      <c r="J60" s="123" t="s">
        <v>68</v>
      </c>
      <c r="K60" s="134" t="s">
        <v>69</v>
      </c>
      <c r="L60" s="151" t="s">
        <v>64</v>
      </c>
    </row>
    <row r="61" spans="3:12" ht="15.75" thickBot="1">
      <c r="C61" s="16" t="s">
        <v>62</v>
      </c>
      <c r="D61" s="106">
        <v>0.17</v>
      </c>
      <c r="E61" s="110">
        <v>0.18</v>
      </c>
      <c r="F61" s="106">
        <v>0.19</v>
      </c>
      <c r="G61" s="110">
        <v>0.2</v>
      </c>
      <c r="H61" s="106">
        <v>0.2</v>
      </c>
      <c r="I61" s="109">
        <v>0.22</v>
      </c>
      <c r="J61" s="105">
        <v>0.24</v>
      </c>
      <c r="K61" s="109">
        <v>0.25</v>
      </c>
      <c r="L61" s="152">
        <v>0.28999999999999998</v>
      </c>
    </row>
    <row r="62" spans="3:12" ht="15.75" thickBot="1">
      <c r="C62" s="16" t="s">
        <v>13</v>
      </c>
      <c r="D62" s="101"/>
      <c r="E62" s="103">
        <f t="shared" ref="E62" si="105">((E61/D61)-1)</f>
        <v>5.8823529411764497E-2</v>
      </c>
      <c r="F62" s="101">
        <f t="shared" ref="F62" si="106">((F61/E61)-1)</f>
        <v>5.555555555555558E-2</v>
      </c>
      <c r="G62" s="103">
        <f t="shared" ref="G62" si="107">((G61/F61)-1)</f>
        <v>5.2631578947368363E-2</v>
      </c>
      <c r="H62" s="101">
        <f t="shared" ref="H62" si="108">((H61/G61)-1)</f>
        <v>0</v>
      </c>
      <c r="I62" s="103">
        <f t="shared" ref="I62" si="109">((I61/H61)-1)</f>
        <v>9.9999999999999867E-2</v>
      </c>
      <c r="J62" s="101">
        <f t="shared" ref="J62" si="110">((J61/I61)-1)</f>
        <v>9.0909090909090828E-2</v>
      </c>
      <c r="K62" s="103">
        <f t="shared" ref="K62" si="111">((K61/J61)-1)</f>
        <v>4.1666666666666741E-2</v>
      </c>
      <c r="L62" s="143">
        <f t="shared" ref="L62" si="112">((L61/K61)-1)</f>
        <v>0.15999999999999992</v>
      </c>
    </row>
    <row r="63" spans="3:12" ht="15.75" thickBot="1">
      <c r="C63" s="16" t="s">
        <v>35</v>
      </c>
      <c r="D63" s="122"/>
      <c r="E63" s="140"/>
      <c r="F63" s="55">
        <v>0.8</v>
      </c>
      <c r="G63" s="109">
        <v>0.8</v>
      </c>
      <c r="H63" s="105">
        <v>0.8</v>
      </c>
      <c r="I63" s="109">
        <v>0.8</v>
      </c>
      <c r="J63" s="105">
        <v>0.8</v>
      </c>
      <c r="K63" s="109">
        <v>0.8</v>
      </c>
      <c r="L63" s="152">
        <v>0.8</v>
      </c>
    </row>
    <row r="64" spans="3:12">
      <c r="C64" s="16" t="s">
        <v>36</v>
      </c>
      <c r="D64" s="107"/>
      <c r="E64" s="121"/>
      <c r="F64" s="107"/>
      <c r="G64" s="164">
        <f t="shared" ref="G64" si="113">((G63/F63*100)-100)*(-1)</f>
        <v>0</v>
      </c>
      <c r="H64" s="165">
        <f t="shared" ref="H64" si="114">((H63/G63*100)-100)*(-1)</f>
        <v>0</v>
      </c>
      <c r="I64" s="164">
        <f t="shared" ref="I64" si="115">((I63/H63*100)-100)*(-1)</f>
        <v>0</v>
      </c>
      <c r="J64" s="165">
        <f t="shared" ref="J64" si="116">((J63/I63*100)-100)*(-1)</f>
        <v>0</v>
      </c>
      <c r="K64" s="164">
        <f t="shared" ref="K64" si="117">((K63/J63*100)-100)*(-1)</f>
        <v>0</v>
      </c>
      <c r="L64" s="166">
        <f t="shared" ref="L64" si="118">((L63/K63*100)-100)*(-1)</f>
        <v>0</v>
      </c>
    </row>
    <row r="65" spans="3:12">
      <c r="C65" s="16" t="s">
        <v>89</v>
      </c>
      <c r="D65" s="124">
        <f t="shared" ref="D65:L65" si="119">D54/D58</f>
        <v>17.479166666666668</v>
      </c>
      <c r="E65" s="129">
        <f t="shared" si="119"/>
        <v>21.736842105263158</v>
      </c>
      <c r="F65" s="124">
        <f t="shared" si="119"/>
        <v>19.148936170212767</v>
      </c>
      <c r="G65" s="129">
        <f t="shared" si="119"/>
        <v>16.222222222222221</v>
      </c>
      <c r="H65" s="124">
        <f t="shared" si="119"/>
        <v>17.869565217391305</v>
      </c>
      <c r="I65" s="129">
        <f t="shared" si="119"/>
        <v>17.115942028985508</v>
      </c>
      <c r="J65" s="124">
        <f t="shared" si="119"/>
        <v>16.043478260869566</v>
      </c>
      <c r="K65" s="129">
        <f t="shared" si="119"/>
        <v>22.342857142857145</v>
      </c>
      <c r="L65" s="154">
        <f t="shared" si="119"/>
        <v>32.6</v>
      </c>
    </row>
    <row r="66" spans="3:12" ht="15.75" thickBot="1">
      <c r="C66" s="52" t="s">
        <v>72</v>
      </c>
      <c r="D66" s="53">
        <f>((L58*E5)/(E58*L5))^(1/7)-1</f>
        <v>0.12846833856392048</v>
      </c>
      <c r="E66" s="141" t="s">
        <v>15</v>
      </c>
      <c r="F66" s="138">
        <f>(D65*E65*F65*G65*H65*I65*J65*K65*L65)^(1/9)</f>
        <v>19.574127940463981</v>
      </c>
      <c r="G66" s="146" t="s">
        <v>33</v>
      </c>
      <c r="H66" s="138">
        <v>27.52</v>
      </c>
      <c r="I66" s="141" t="s">
        <v>16</v>
      </c>
      <c r="J66" s="145"/>
      <c r="K66" s="145"/>
      <c r="L66" s="233">
        <f>H66/F66-1</f>
        <v>0.40593747438986405</v>
      </c>
    </row>
    <row r="67" spans="3:12">
      <c r="C67" s="12" t="s">
        <v>74</v>
      </c>
      <c r="D67" s="135"/>
      <c r="E67" s="136"/>
      <c r="F67" s="135"/>
      <c r="G67" s="136"/>
      <c r="H67" s="135"/>
      <c r="I67" s="136"/>
      <c r="J67" s="135"/>
      <c r="K67" s="136"/>
      <c r="L67" s="142"/>
    </row>
    <row r="68" spans="3:12">
      <c r="C68" s="8" t="s">
        <v>4</v>
      </c>
      <c r="D68" s="147">
        <v>13.5</v>
      </c>
      <c r="E68" s="139">
        <v>18.2</v>
      </c>
      <c r="F68" s="147">
        <v>12.07</v>
      </c>
      <c r="G68" s="139">
        <v>9.48</v>
      </c>
      <c r="H68" s="147">
        <v>14.16</v>
      </c>
      <c r="I68" s="139">
        <v>15.66</v>
      </c>
      <c r="J68" s="147">
        <v>13.96</v>
      </c>
      <c r="K68" s="139">
        <v>14.85</v>
      </c>
      <c r="L68" s="148">
        <v>16.940000000000001</v>
      </c>
    </row>
    <row r="69" spans="3:12" ht="15.75" thickBot="1">
      <c r="C69" s="8" t="s">
        <v>14</v>
      </c>
      <c r="D69" s="102"/>
      <c r="E69" s="103">
        <f t="shared" ref="E69:L69" si="120">((E68/D68)-1)</f>
        <v>0.3481481481481481</v>
      </c>
      <c r="F69" s="102">
        <f t="shared" si="120"/>
        <v>-0.33681318681318673</v>
      </c>
      <c r="G69" s="100">
        <f t="shared" si="120"/>
        <v>-0.21458160729080367</v>
      </c>
      <c r="H69" s="101">
        <f t="shared" si="120"/>
        <v>0.49367088607594933</v>
      </c>
      <c r="I69" s="103">
        <f t="shared" si="120"/>
        <v>0.10593220338983045</v>
      </c>
      <c r="J69" s="102">
        <f t="shared" si="120"/>
        <v>-0.10855683269476368</v>
      </c>
      <c r="K69" s="103">
        <f t="shared" si="120"/>
        <v>6.3753581661891046E-2</v>
      </c>
      <c r="L69" s="143">
        <f t="shared" si="120"/>
        <v>0.14074074074074083</v>
      </c>
    </row>
    <row r="70" spans="3:12">
      <c r="C70" s="15" t="s">
        <v>84</v>
      </c>
      <c r="D70" s="122">
        <v>2.129</v>
      </c>
      <c r="E70" s="140">
        <v>2.4489999999999998</v>
      </c>
      <c r="F70" s="122">
        <v>2.6850000000000001</v>
      </c>
      <c r="G70" s="140">
        <v>2.3679999999999999</v>
      </c>
      <c r="H70" s="122">
        <v>2.198</v>
      </c>
      <c r="I70" s="140">
        <v>1.702</v>
      </c>
      <c r="J70" s="122">
        <v>1.804</v>
      </c>
      <c r="K70" s="140">
        <v>2.0409999999999999</v>
      </c>
      <c r="L70" s="153">
        <v>1.9570000000000001</v>
      </c>
    </row>
    <row r="71" spans="3:12">
      <c r="C71" s="15" t="s">
        <v>7</v>
      </c>
      <c r="D71" s="101"/>
      <c r="E71" s="103">
        <f t="shared" ref="E71" si="121">((E70/D70)-1)</f>
        <v>0.15030530765617645</v>
      </c>
      <c r="F71" s="101">
        <f t="shared" ref="F71" si="122">((F70/E70)-1)</f>
        <v>9.6365863617803305E-2</v>
      </c>
      <c r="G71" s="100">
        <f t="shared" ref="G71" si="123">((G70/F70)-1)</f>
        <v>-0.11806331471135945</v>
      </c>
      <c r="H71" s="102">
        <f t="shared" ref="H71" si="124">((H70/G70)-1)</f>
        <v>-7.179054054054046E-2</v>
      </c>
      <c r="I71" s="100">
        <f t="shared" ref="I71" si="125">((I70/H70)-1)</f>
        <v>-0.22565969062784352</v>
      </c>
      <c r="J71" s="101">
        <f t="shared" ref="J71" si="126">((J70/I70)-1)</f>
        <v>5.9929494712103404E-2</v>
      </c>
      <c r="K71" s="103">
        <f t="shared" ref="K71" si="127">((K70/J70)-1)</f>
        <v>0.13137472283813745</v>
      </c>
      <c r="L71" s="157">
        <f t="shared" ref="L71" si="128">((L70/K70)-1)</f>
        <v>-4.1156295933365894E-2</v>
      </c>
    </row>
    <row r="72" spans="3:12" ht="15.75" thickBot="1">
      <c r="C72" s="16" t="s">
        <v>19</v>
      </c>
      <c r="D72" s="106">
        <v>5.65</v>
      </c>
      <c r="E72" s="235">
        <v>39.47</v>
      </c>
      <c r="F72" s="106">
        <v>0.56999999999999995</v>
      </c>
      <c r="G72" s="110">
        <v>0.84</v>
      </c>
      <c r="H72" s="106">
        <v>1.1599999999999999</v>
      </c>
      <c r="I72" s="110">
        <v>2.5099999999999998</v>
      </c>
      <c r="J72" s="106">
        <v>0.98</v>
      </c>
      <c r="K72" s="110">
        <v>1.05</v>
      </c>
      <c r="L72" s="150">
        <v>0.86</v>
      </c>
    </row>
    <row r="73" spans="3:12" ht="15.75">
      <c r="C73" s="16" t="s">
        <v>8</v>
      </c>
      <c r="D73" s="102"/>
      <c r="E73" s="103">
        <f t="shared" ref="E73" si="129">((E72/D72)-1)</f>
        <v>5.9858407079646012</v>
      </c>
      <c r="F73" s="101">
        <f t="shared" ref="F73" si="130">((F72/E72)-1)</f>
        <v>-0.98555865214086646</v>
      </c>
      <c r="G73" s="103">
        <f t="shared" ref="G73" si="131">((G72/F72)-1)</f>
        <v>0.47368421052631593</v>
      </c>
      <c r="H73" s="101">
        <f t="shared" ref="H73" si="132">((H72/G72)-1)</f>
        <v>0.38095238095238093</v>
      </c>
      <c r="I73" s="236">
        <f t="shared" ref="I73" si="133">((I72/H72)-1)</f>
        <v>1.1637931034482758</v>
      </c>
      <c r="J73" s="237">
        <f t="shared" ref="J73" si="134">((J72/I72)-1)</f>
        <v>-0.60956175298804771</v>
      </c>
      <c r="K73" s="103">
        <f t="shared" ref="K73" si="135">((K72/J72)-1)</f>
        <v>7.1428571428571397E-2</v>
      </c>
      <c r="L73" s="143">
        <f t="shared" ref="L73" si="136">((L72/K72)-1)</f>
        <v>-0.18095238095238098</v>
      </c>
    </row>
    <row r="74" spans="3:12" ht="15.75" thickBot="1">
      <c r="C74" s="16" t="s">
        <v>38</v>
      </c>
      <c r="D74" s="137" t="s">
        <v>75</v>
      </c>
      <c r="E74" s="134" t="s">
        <v>76</v>
      </c>
      <c r="F74" s="123" t="s">
        <v>77</v>
      </c>
      <c r="G74" s="134" t="s">
        <v>64</v>
      </c>
      <c r="H74" s="123" t="s">
        <v>78</v>
      </c>
      <c r="I74" s="134" t="s">
        <v>79</v>
      </c>
      <c r="J74" s="123" t="s">
        <v>80</v>
      </c>
      <c r="K74" s="134" t="s">
        <v>81</v>
      </c>
      <c r="L74" s="151" t="s">
        <v>82</v>
      </c>
    </row>
    <row r="75" spans="3:12" ht="15.75" thickBot="1">
      <c r="C75" s="16" t="s">
        <v>20</v>
      </c>
      <c r="D75" s="175">
        <v>0</v>
      </c>
      <c r="E75" s="176">
        <v>0</v>
      </c>
      <c r="F75" s="175">
        <v>0</v>
      </c>
      <c r="G75" s="176">
        <v>0</v>
      </c>
      <c r="H75" s="175">
        <v>0</v>
      </c>
      <c r="I75" s="176">
        <v>0</v>
      </c>
      <c r="J75" s="105">
        <v>0.31</v>
      </c>
      <c r="K75" s="109">
        <v>0.33</v>
      </c>
      <c r="L75" s="152">
        <v>0.43</v>
      </c>
    </row>
    <row r="76" spans="3:12" ht="15.75" thickBot="1">
      <c r="C76" s="16" t="s">
        <v>13</v>
      </c>
      <c r="D76" s="101"/>
      <c r="E76" s="103"/>
      <c r="F76" s="101"/>
      <c r="G76" s="103"/>
      <c r="H76" s="101"/>
      <c r="I76" s="103"/>
      <c r="J76" s="101"/>
      <c r="K76" s="103">
        <f t="shared" ref="K76" si="137">((K75/J75)-1)</f>
        <v>6.4516129032258229E-2</v>
      </c>
      <c r="L76" s="143">
        <f t="shared" ref="L76" si="138">((L75/K75)-1)</f>
        <v>0.30303030303030298</v>
      </c>
    </row>
    <row r="77" spans="3:12" ht="15.75" thickBot="1">
      <c r="C77" s="16" t="s">
        <v>35</v>
      </c>
      <c r="D77" s="122"/>
      <c r="E77" s="140"/>
      <c r="F77" s="122"/>
      <c r="G77" s="110">
        <v>153.9</v>
      </c>
      <c r="H77" s="110">
        <v>153.9</v>
      </c>
      <c r="I77" s="110">
        <v>153.9</v>
      </c>
      <c r="J77" s="110">
        <v>153.9</v>
      </c>
      <c r="K77" s="110">
        <v>153.9</v>
      </c>
      <c r="L77" s="153"/>
    </row>
    <row r="78" spans="3:12">
      <c r="C78" s="16" t="s">
        <v>36</v>
      </c>
      <c r="D78" s="107"/>
      <c r="E78" s="121"/>
      <c r="F78" s="107"/>
      <c r="G78" s="111"/>
      <c r="H78" s="165">
        <f t="shared" ref="H78" si="139">((H77/G77*100)-100)*(-1)</f>
        <v>0</v>
      </c>
      <c r="I78" s="164">
        <f t="shared" ref="I78" si="140">((I77/H77*100)-100)*(-1)</f>
        <v>0</v>
      </c>
      <c r="J78" s="165">
        <f t="shared" ref="J78" si="141">((J77/I77*100)-100)*(-1)</f>
        <v>0</v>
      </c>
      <c r="K78" s="164">
        <f t="shared" ref="K78" si="142">((K77/J77*100)-100)*(-1)</f>
        <v>0</v>
      </c>
      <c r="L78" s="144"/>
    </row>
    <row r="79" spans="3:12">
      <c r="C79" s="16" t="s">
        <v>89</v>
      </c>
      <c r="D79" s="124">
        <f t="shared" ref="D79:L79" si="143">D68/D72</f>
        <v>2.389380530973451</v>
      </c>
      <c r="E79" s="129">
        <f t="shared" si="143"/>
        <v>0.46110970357233344</v>
      </c>
      <c r="F79" s="124">
        <f t="shared" si="143"/>
        <v>21.17543859649123</v>
      </c>
      <c r="G79" s="129">
        <f t="shared" si="143"/>
        <v>11.285714285714286</v>
      </c>
      <c r="H79" s="124">
        <f t="shared" si="143"/>
        <v>12.206896551724139</v>
      </c>
      <c r="I79" s="129">
        <f t="shared" si="143"/>
        <v>6.2390438247011959</v>
      </c>
      <c r="J79" s="124">
        <f t="shared" si="143"/>
        <v>14.244897959183675</v>
      </c>
      <c r="K79" s="129">
        <f t="shared" si="143"/>
        <v>14.142857142857142</v>
      </c>
      <c r="L79" s="154">
        <f t="shared" si="143"/>
        <v>19.697674418604652</v>
      </c>
    </row>
    <row r="80" spans="3:12" ht="15.75" thickBot="1">
      <c r="C80" s="52" t="s">
        <v>114</v>
      </c>
      <c r="D80" s="53">
        <f>(L72/F72)^(1/6)-1</f>
        <v>7.0953462424228952E-2</v>
      </c>
      <c r="E80" s="141" t="s">
        <v>15</v>
      </c>
      <c r="F80" s="138">
        <f>(D79*E79*F79*G79*H79*I79*J79*K79*L79)^(1/9)</f>
        <v>7.5485769903904227</v>
      </c>
      <c r="G80" s="146" t="s">
        <v>33</v>
      </c>
      <c r="H80" s="138">
        <v>16.29</v>
      </c>
      <c r="I80" s="141" t="s">
        <v>16</v>
      </c>
      <c r="J80" s="145"/>
      <c r="K80" s="145"/>
      <c r="L80" s="233">
        <f>H80/F80-1</f>
        <v>1.1580226340325712</v>
      </c>
    </row>
    <row r="81" spans="3:12">
      <c r="C81" s="12" t="s">
        <v>83</v>
      </c>
      <c r="D81" s="135"/>
      <c r="E81" s="136"/>
      <c r="F81" s="135"/>
      <c r="G81" s="136"/>
      <c r="H81" s="135"/>
      <c r="I81" s="136"/>
      <c r="J81" s="135"/>
      <c r="K81" s="136"/>
      <c r="L81" s="142"/>
    </row>
    <row r="82" spans="3:12">
      <c r="C82" s="8" t="s">
        <v>4</v>
      </c>
      <c r="D82" s="177">
        <f t="shared" ref="D82:G82" si="144">D83/D4</f>
        <v>13.818289284809591</v>
      </c>
      <c r="E82" s="179">
        <f t="shared" si="144"/>
        <v>14.180688191602245</v>
      </c>
      <c r="F82" s="177">
        <f t="shared" si="144"/>
        <v>13.872515421521589</v>
      </c>
      <c r="G82" s="179">
        <f t="shared" si="144"/>
        <v>11.104759182506788</v>
      </c>
      <c r="H82" s="177">
        <f>H83/H4</f>
        <v>13.420593368237347</v>
      </c>
      <c r="I82" s="180">
        <v>19.45</v>
      </c>
      <c r="J82" s="181">
        <v>22.69</v>
      </c>
      <c r="K82" s="180">
        <v>23.1</v>
      </c>
      <c r="L82" s="182">
        <v>32.520000000000003</v>
      </c>
    </row>
    <row r="83" spans="3:12">
      <c r="C83" s="8" t="s">
        <v>6</v>
      </c>
      <c r="D83" s="88">
        <v>16.364999999999998</v>
      </c>
      <c r="E83" s="70">
        <v>18.71</v>
      </c>
      <c r="F83" s="88">
        <v>20.239999999999998</v>
      </c>
      <c r="G83" s="70">
        <v>15.54</v>
      </c>
      <c r="H83" s="88">
        <v>19.225000000000001</v>
      </c>
      <c r="I83" s="180">
        <v>25.63</v>
      </c>
      <c r="J83" s="181">
        <v>29.29</v>
      </c>
      <c r="K83" s="180">
        <v>31.21</v>
      </c>
      <c r="L83" s="182">
        <v>45.17</v>
      </c>
    </row>
    <row r="84" spans="3:12" ht="15.75" thickBot="1">
      <c r="C84" s="8" t="s">
        <v>14</v>
      </c>
      <c r="D84" s="102"/>
      <c r="E84" s="103">
        <f t="shared" ref="E84" si="145">((E83/D83)-1)</f>
        <v>0.14329361442102062</v>
      </c>
      <c r="F84" s="101">
        <f t="shared" ref="F84" si="146">((F83/E83)-1)</f>
        <v>8.1774452164617761E-2</v>
      </c>
      <c r="G84" s="100">
        <f t="shared" ref="G84" si="147">((G83/F83)-1)</f>
        <v>-0.23221343873517786</v>
      </c>
      <c r="H84" s="101">
        <f t="shared" ref="H84" si="148">((H83/G83)-1)</f>
        <v>0.23712998712998723</v>
      </c>
      <c r="I84" s="103">
        <f t="shared" ref="I84" si="149">((I83/H83)-1)</f>
        <v>0.33315994798439519</v>
      </c>
      <c r="J84" s="101">
        <f t="shared" ref="J84" si="150">((J83/I83)-1)</f>
        <v>0.14280140460397983</v>
      </c>
      <c r="K84" s="103">
        <f t="shared" ref="K84" si="151">((K83/J83)-1)</f>
        <v>6.5551382724479357E-2</v>
      </c>
      <c r="L84" s="143">
        <f t="shared" ref="L84" si="152">((L83/K83)-1)</f>
        <v>0.44729253444408834</v>
      </c>
    </row>
    <row r="85" spans="3:12">
      <c r="C85" s="15" t="s">
        <v>40</v>
      </c>
      <c r="D85" s="122">
        <v>5.4139999999999997</v>
      </c>
      <c r="E85" s="140">
        <v>5.7450000000000001</v>
      </c>
      <c r="F85" s="122">
        <v>6.1929999999999996</v>
      </c>
      <c r="G85" s="140">
        <v>6.7549999999999999</v>
      </c>
      <c r="H85" s="122">
        <v>6.5339999999999998</v>
      </c>
      <c r="I85" s="140">
        <v>7.2210000000000001</v>
      </c>
      <c r="J85" s="122">
        <v>7.8949999999999996</v>
      </c>
      <c r="K85" s="140">
        <v>8.2309999999999999</v>
      </c>
      <c r="L85" s="153">
        <v>8.7520000000000007</v>
      </c>
    </row>
    <row r="86" spans="3:12">
      <c r="C86" s="15" t="s">
        <v>7</v>
      </c>
      <c r="D86" s="101"/>
      <c r="E86" s="103">
        <f t="shared" ref="E86" si="153">((E85/D85)-1)</f>
        <v>6.1137790912449308E-2</v>
      </c>
      <c r="F86" s="101">
        <f t="shared" ref="F86" si="154">((F85/E85)-1)</f>
        <v>7.7980852915578769E-2</v>
      </c>
      <c r="G86" s="103">
        <f t="shared" ref="G86" si="155">((G85/F85)-1)</f>
        <v>9.0747618278701703E-2</v>
      </c>
      <c r="H86" s="102">
        <f t="shared" ref="H86" si="156">((H85/G85)-1)</f>
        <v>-3.2716506291635805E-2</v>
      </c>
      <c r="I86" s="103">
        <f t="shared" ref="I86" si="157">((I85/H85)-1)</f>
        <v>0.10514233241505977</v>
      </c>
      <c r="J86" s="101">
        <f t="shared" ref="J86" si="158">((J85/I85)-1)</f>
        <v>9.3338872732308564E-2</v>
      </c>
      <c r="K86" s="103">
        <f t="shared" ref="K86" si="159">((K85/J85)-1)</f>
        <v>4.255858138062063E-2</v>
      </c>
      <c r="L86" s="143">
        <f t="shared" ref="L86" si="160">((L85/K85)-1)</f>
        <v>6.3297290730166544E-2</v>
      </c>
    </row>
    <row r="87" spans="3:12" ht="15.75" thickBot="1">
      <c r="C87" s="16" t="s">
        <v>11</v>
      </c>
      <c r="D87" s="106">
        <v>0.91</v>
      </c>
      <c r="E87" s="110">
        <v>1.03</v>
      </c>
      <c r="F87" s="106">
        <v>1.0900000000000001</v>
      </c>
      <c r="G87" s="110">
        <v>1.04</v>
      </c>
      <c r="H87" s="106">
        <v>1.27</v>
      </c>
      <c r="I87" s="110">
        <v>1.46</v>
      </c>
      <c r="J87" s="106">
        <v>1.74</v>
      </c>
      <c r="K87" s="110">
        <v>1.86</v>
      </c>
      <c r="L87" s="150">
        <v>1.95</v>
      </c>
    </row>
    <row r="88" spans="3:12">
      <c r="C88" s="16" t="s">
        <v>8</v>
      </c>
      <c r="D88" s="102"/>
      <c r="E88" s="103">
        <f t="shared" ref="E88" si="161">((E87/D87)-1)</f>
        <v>0.13186813186813184</v>
      </c>
      <c r="F88" s="101">
        <f t="shared" ref="F88" si="162">((F87/E87)-1)</f>
        <v>5.8252427184465994E-2</v>
      </c>
      <c r="G88" s="100">
        <f t="shared" ref="G88" si="163">((G87/F87)-1)</f>
        <v>-4.5871559633027581E-2</v>
      </c>
      <c r="H88" s="101">
        <f t="shared" ref="H88" si="164">((H87/G87)-1)</f>
        <v>0.22115384615384603</v>
      </c>
      <c r="I88" s="103">
        <f t="shared" ref="I88" si="165">((I87/H87)-1)</f>
        <v>0.14960629921259838</v>
      </c>
      <c r="J88" s="101">
        <f t="shared" ref="J88" si="166">((J87/I87)-1)</f>
        <v>0.19178082191780832</v>
      </c>
      <c r="K88" s="103">
        <f t="shared" ref="K88" si="167">((K87/J87)-1)</f>
        <v>6.8965517241379448E-2</v>
      </c>
      <c r="L88" s="143">
        <f t="shared" ref="L88" si="168">((L87/K87)-1)</f>
        <v>4.8387096774193505E-2</v>
      </c>
    </row>
    <row r="89" spans="3:12" ht="15.75" thickBot="1">
      <c r="C89" s="16" t="s">
        <v>38</v>
      </c>
      <c r="D89" s="137" t="s">
        <v>85</v>
      </c>
      <c r="E89" s="134" t="s">
        <v>85</v>
      </c>
      <c r="F89" s="123" t="s">
        <v>85</v>
      </c>
      <c r="G89" s="134" t="s">
        <v>68</v>
      </c>
      <c r="H89" s="123" t="s">
        <v>64</v>
      </c>
      <c r="I89" s="134" t="s">
        <v>86</v>
      </c>
      <c r="J89" s="123" t="s">
        <v>87</v>
      </c>
      <c r="K89" s="134" t="s">
        <v>88</v>
      </c>
      <c r="L89" s="151" t="s">
        <v>86</v>
      </c>
    </row>
    <row r="90" spans="3:12" ht="15.75" thickBot="1">
      <c r="C90" s="16" t="s">
        <v>12</v>
      </c>
      <c r="D90" s="106">
        <v>0.26</v>
      </c>
      <c r="E90" s="110">
        <v>0.28000000000000003</v>
      </c>
      <c r="F90" s="106">
        <v>0.3</v>
      </c>
      <c r="G90" s="110">
        <v>0.37</v>
      </c>
      <c r="H90" s="105">
        <v>0.38</v>
      </c>
      <c r="I90" s="109">
        <v>0.42</v>
      </c>
      <c r="J90" s="105">
        <v>0.51</v>
      </c>
      <c r="K90" s="110">
        <v>0.6</v>
      </c>
      <c r="L90" s="152">
        <v>0.68</v>
      </c>
    </row>
    <row r="91" spans="3:12" ht="15.75" thickBot="1">
      <c r="C91" s="16" t="s">
        <v>13</v>
      </c>
      <c r="D91" s="101"/>
      <c r="E91" s="103">
        <f t="shared" ref="E91" si="169">((E90/D90)-1)</f>
        <v>7.6923076923077094E-2</v>
      </c>
      <c r="F91" s="101">
        <f t="shared" ref="F91" si="170">((F90/E90)-1)</f>
        <v>7.1428571428571397E-2</v>
      </c>
      <c r="G91" s="103">
        <f t="shared" ref="G91" si="171">((G90/F90)-1)</f>
        <v>0.23333333333333339</v>
      </c>
      <c r="H91" s="101">
        <f t="shared" ref="H91" si="172">((H90/G90)-1)</f>
        <v>2.7027027027026973E-2</v>
      </c>
      <c r="I91" s="103">
        <f t="shared" ref="I91" si="173">((I90/H90)-1)</f>
        <v>0.10526315789473673</v>
      </c>
      <c r="J91" s="101">
        <f t="shared" ref="J91" si="174">((J90/I90)-1)</f>
        <v>0.21428571428571441</v>
      </c>
      <c r="K91" s="103">
        <f t="shared" ref="K91" si="175">((K90/J90)-1)</f>
        <v>0.17647058823529416</v>
      </c>
      <c r="L91" s="143">
        <f t="shared" ref="L91" si="176">((L90/K90)-1)</f>
        <v>0.13333333333333353</v>
      </c>
    </row>
    <row r="92" spans="3:12" ht="15.75" thickBot="1">
      <c r="C92" s="16" t="s">
        <v>35</v>
      </c>
      <c r="D92" s="122"/>
      <c r="E92" s="140"/>
      <c r="F92" s="122">
        <v>271.02999999999997</v>
      </c>
      <c r="G92" s="109">
        <v>269.05</v>
      </c>
      <c r="H92" s="105">
        <v>267.26</v>
      </c>
      <c r="I92" s="109">
        <v>266.25</v>
      </c>
      <c r="J92" s="105">
        <v>264.04000000000002</v>
      </c>
      <c r="K92" s="109">
        <v>263.61</v>
      </c>
      <c r="L92" s="153">
        <v>263.67</v>
      </c>
    </row>
    <row r="93" spans="3:12">
      <c r="C93" s="16" t="s">
        <v>36</v>
      </c>
      <c r="D93" s="107"/>
      <c r="E93" s="121"/>
      <c r="F93" s="107"/>
      <c r="G93" s="189">
        <f t="shared" ref="G93" si="177">((G92/F92*100)-100)</f>
        <v>-0.7305464339740837</v>
      </c>
      <c r="H93" s="189">
        <f t="shared" ref="H93" si="178">((H92/G92*100)-100)</f>
        <v>-0.66530384686861055</v>
      </c>
      <c r="I93" s="189">
        <f t="shared" ref="I93" si="179">((I92/H92*100)-100)</f>
        <v>-0.37790915213649612</v>
      </c>
      <c r="J93" s="189">
        <f t="shared" ref="J93" si="180">((J92/I92*100)-100)</f>
        <v>-0.83004694835679516</v>
      </c>
      <c r="K93" s="189">
        <f t="shared" ref="K93" si="181">((K92/J92*100)-100)</f>
        <v>-0.1628541130131822</v>
      </c>
      <c r="L93" s="190">
        <f t="shared" ref="L93" si="182">((L92/K92*100)-100)</f>
        <v>2.2760896779331574E-2</v>
      </c>
    </row>
    <row r="94" spans="3:12">
      <c r="C94" s="16" t="s">
        <v>89</v>
      </c>
      <c r="D94" s="124">
        <f t="shared" ref="D94:L94" si="183">D83/D87</f>
        <v>17.983516483516482</v>
      </c>
      <c r="E94" s="129">
        <f t="shared" si="183"/>
        <v>18.16504854368932</v>
      </c>
      <c r="F94" s="124">
        <f t="shared" si="183"/>
        <v>18.568807339449538</v>
      </c>
      <c r="G94" s="129">
        <f t="shared" si="183"/>
        <v>14.942307692307692</v>
      </c>
      <c r="H94" s="124">
        <f t="shared" si="183"/>
        <v>15.137795275590552</v>
      </c>
      <c r="I94" s="129">
        <f t="shared" si="183"/>
        <v>17.554794520547944</v>
      </c>
      <c r="J94" s="124">
        <f t="shared" si="183"/>
        <v>16.833333333333332</v>
      </c>
      <c r="K94" s="129">
        <f t="shared" si="183"/>
        <v>16.779569892473116</v>
      </c>
      <c r="L94" s="154">
        <f t="shared" si="183"/>
        <v>23.164102564102567</v>
      </c>
    </row>
    <row r="95" spans="3:12" ht="15.75" thickBot="1">
      <c r="C95" s="52" t="s">
        <v>71</v>
      </c>
      <c r="D95" s="53">
        <f>(L87/D87)^(1/8)-1</f>
        <v>9.9953060373232372E-2</v>
      </c>
      <c r="E95" s="141" t="s">
        <v>15</v>
      </c>
      <c r="F95" s="138">
        <f>(D94*E94*F94*G94*H94*I94*J94*K94*L94)^(1/9)</f>
        <v>17.545706175031142</v>
      </c>
      <c r="G95" s="146" t="s">
        <v>33</v>
      </c>
      <c r="H95" s="138">
        <v>22.26</v>
      </c>
      <c r="I95" s="141" t="s">
        <v>16</v>
      </c>
      <c r="J95" s="145"/>
      <c r="K95" s="145"/>
      <c r="L95" s="233">
        <f>H95/F95-1</f>
        <v>0.26868646824130993</v>
      </c>
    </row>
    <row r="96" spans="3:12">
      <c r="C96" s="12" t="s">
        <v>90</v>
      </c>
      <c r="D96" s="135"/>
      <c r="E96" s="136"/>
      <c r="F96" s="135"/>
      <c r="G96" s="136"/>
      <c r="H96" s="135"/>
      <c r="I96" s="136"/>
      <c r="J96" s="135"/>
      <c r="K96" s="136"/>
      <c r="L96" s="142"/>
    </row>
    <row r="97" spans="3:12">
      <c r="C97" s="8" t="s">
        <v>4</v>
      </c>
      <c r="D97" s="181">
        <v>25.79</v>
      </c>
      <c r="E97" s="180">
        <v>29.36</v>
      </c>
      <c r="F97" s="181">
        <v>26.1</v>
      </c>
      <c r="G97" s="180">
        <v>22.04</v>
      </c>
      <c r="H97" s="181">
        <v>25.24</v>
      </c>
      <c r="I97" s="180">
        <v>35.200000000000003</v>
      </c>
      <c r="J97" s="181">
        <v>39.11</v>
      </c>
      <c r="K97" s="180">
        <v>49.96</v>
      </c>
      <c r="L97" s="182">
        <v>49.96</v>
      </c>
    </row>
    <row r="98" spans="3:12">
      <c r="C98" s="8" t="s">
        <v>6</v>
      </c>
      <c r="D98" s="181">
        <v>30.92</v>
      </c>
      <c r="E98" s="180">
        <v>38.56</v>
      </c>
      <c r="F98" s="181">
        <v>37.909999999999997</v>
      </c>
      <c r="G98" s="180">
        <v>31.86</v>
      </c>
      <c r="H98" s="181">
        <v>36.130000000000003</v>
      </c>
      <c r="I98" s="180">
        <v>46.53</v>
      </c>
      <c r="J98" s="181">
        <v>50.42</v>
      </c>
      <c r="K98" s="180">
        <v>63.53</v>
      </c>
      <c r="L98" s="182">
        <v>68.92</v>
      </c>
    </row>
    <row r="99" spans="3:12" ht="15.75" thickBot="1">
      <c r="C99" s="8" t="s">
        <v>14</v>
      </c>
      <c r="D99" s="102"/>
      <c r="E99" s="103">
        <f t="shared" ref="E99" si="184">((E98/D98)-1)</f>
        <v>0.2470892626131953</v>
      </c>
      <c r="F99" s="102">
        <f t="shared" ref="F99" si="185">((F98/E98)-1)</f>
        <v>-1.6856846473029208E-2</v>
      </c>
      <c r="G99" s="100">
        <f t="shared" ref="G99" si="186">((G98/F98)-1)</f>
        <v>-0.15958849907676065</v>
      </c>
      <c r="H99" s="101">
        <f t="shared" ref="H99" si="187">((H98/G98)-1)</f>
        <v>0.13402385436283759</v>
      </c>
      <c r="I99" s="103">
        <f t="shared" ref="I99" si="188">((I98/H98)-1)</f>
        <v>0.28784943260448381</v>
      </c>
      <c r="J99" s="101">
        <f t="shared" ref="J99" si="189">((J98/I98)-1)</f>
        <v>8.3601977218998424E-2</v>
      </c>
      <c r="K99" s="103">
        <f t="shared" ref="K99" si="190">((K98/J98)-1)</f>
        <v>0.26001586671955579</v>
      </c>
      <c r="L99" s="143">
        <f t="shared" ref="L99" si="191">((L98/K98)-1)</f>
        <v>8.4841807020305415E-2</v>
      </c>
    </row>
    <row r="100" spans="3:12">
      <c r="C100" s="15" t="s">
        <v>40</v>
      </c>
      <c r="D100" s="183">
        <v>2.5920000000000001</v>
      </c>
      <c r="E100" s="184">
        <v>2.7160000000000002</v>
      </c>
      <c r="F100" s="183">
        <v>2.9159999999999999</v>
      </c>
      <c r="G100" s="184">
        <v>3.177</v>
      </c>
      <c r="H100" s="183">
        <v>3.1920000000000002</v>
      </c>
      <c r="I100" s="184">
        <v>3.3370000000000002</v>
      </c>
      <c r="J100" s="183">
        <v>3.698</v>
      </c>
      <c r="K100" s="184">
        <v>4.0140000000000002</v>
      </c>
      <c r="L100" s="185">
        <v>4.1230000000000002</v>
      </c>
    </row>
    <row r="101" spans="3:12">
      <c r="C101" s="15" t="s">
        <v>7</v>
      </c>
      <c r="D101" s="101"/>
      <c r="E101" s="103">
        <f t="shared" ref="E101" si="192">((E100/D100)-1)</f>
        <v>4.7839506172839608E-2</v>
      </c>
      <c r="F101" s="101">
        <f t="shared" ref="F101" si="193">((F100/E100)-1)</f>
        <v>7.3637702503681846E-2</v>
      </c>
      <c r="G101" s="103">
        <f t="shared" ref="G101" si="194">((G100/F100)-1)</f>
        <v>8.9506172839506126E-2</v>
      </c>
      <c r="H101" s="101">
        <f t="shared" ref="H101" si="195">((H100/G100)-1)</f>
        <v>4.7214353163362865E-3</v>
      </c>
      <c r="I101" s="103">
        <f t="shared" ref="I101" si="196">((I100/H100)-1)</f>
        <v>4.5426065162907259E-2</v>
      </c>
      <c r="J101" s="101">
        <f t="shared" ref="J101" si="197">((J100/I100)-1)</f>
        <v>0.10818100089901095</v>
      </c>
      <c r="K101" s="103">
        <f t="shared" ref="K101" si="198">((K100/J100)-1)</f>
        <v>8.545159545700387E-2</v>
      </c>
      <c r="L101" s="143">
        <f t="shared" ref="L101" si="199">((L100/K100)-1)</f>
        <v>2.7154957648231282E-2</v>
      </c>
    </row>
    <row r="102" spans="3:12" ht="15.75" thickBot="1">
      <c r="C102" s="16" t="s">
        <v>11</v>
      </c>
      <c r="D102" s="106">
        <v>1.56</v>
      </c>
      <c r="E102" s="110">
        <v>1.5</v>
      </c>
      <c r="F102" s="106">
        <v>1.73</v>
      </c>
      <c r="G102" s="110">
        <v>1.94</v>
      </c>
      <c r="H102" s="106">
        <v>2.27</v>
      </c>
      <c r="I102" s="110">
        <v>2.75</v>
      </c>
      <c r="J102" s="106">
        <v>2.79</v>
      </c>
      <c r="K102" s="110">
        <v>3.04</v>
      </c>
      <c r="L102" s="150">
        <v>2.91</v>
      </c>
    </row>
    <row r="103" spans="3:12">
      <c r="C103" s="16" t="s">
        <v>8</v>
      </c>
      <c r="D103" s="102"/>
      <c r="E103" s="100">
        <f t="shared" ref="E103" si="200">((E102/D102)-1)</f>
        <v>-3.8461538461538547E-2</v>
      </c>
      <c r="F103" s="101">
        <f t="shared" ref="F103" si="201">((F102/E102)-1)</f>
        <v>0.15333333333333332</v>
      </c>
      <c r="G103" s="103">
        <f t="shared" ref="G103" si="202">((G102/F102)-1)</f>
        <v>0.12138728323699421</v>
      </c>
      <c r="H103" s="101">
        <f t="shared" ref="H103" si="203">((H102/G102)-1)</f>
        <v>0.17010309278350522</v>
      </c>
      <c r="I103" s="103">
        <f t="shared" ref="I103" si="204">((I102/H102)-1)</f>
        <v>0.21145374449339216</v>
      </c>
      <c r="J103" s="101">
        <f t="shared" ref="J103" si="205">((J102/I102)-1)</f>
        <v>1.4545454545454639E-2</v>
      </c>
      <c r="K103" s="103">
        <f t="shared" ref="K103" si="206">((K102/J102)-1)</f>
        <v>8.9605734767025158E-2</v>
      </c>
      <c r="L103" s="157">
        <f t="shared" ref="L103" si="207">((L102/K102)-1)</f>
        <v>-4.2763157894736836E-2</v>
      </c>
    </row>
    <row r="104" spans="3:12" ht="15.75" thickBot="1">
      <c r="C104" s="16" t="s">
        <v>38</v>
      </c>
      <c r="D104" s="137" t="s">
        <v>91</v>
      </c>
      <c r="E104" s="134" t="s">
        <v>92</v>
      </c>
      <c r="F104" s="123" t="s">
        <v>80</v>
      </c>
      <c r="G104" s="134" t="s">
        <v>93</v>
      </c>
      <c r="H104" s="123" t="s">
        <v>94</v>
      </c>
      <c r="I104" s="134" t="s">
        <v>95</v>
      </c>
      <c r="J104" s="123" t="s">
        <v>94</v>
      </c>
      <c r="K104" s="134" t="s">
        <v>96</v>
      </c>
      <c r="L104" s="151" t="s">
        <v>56</v>
      </c>
    </row>
    <row r="105" spans="3:12" ht="15.75" thickBot="1">
      <c r="C105" s="16" t="s">
        <v>12</v>
      </c>
      <c r="D105" s="106">
        <v>0.64</v>
      </c>
      <c r="E105" s="110">
        <v>0.72</v>
      </c>
      <c r="F105" s="106">
        <v>0.8</v>
      </c>
      <c r="G105" s="110">
        <v>0.88</v>
      </c>
      <c r="H105" s="105">
        <v>0.96</v>
      </c>
      <c r="I105" s="109">
        <v>1.04</v>
      </c>
      <c r="J105" s="105">
        <v>1.1200000000000001</v>
      </c>
      <c r="K105" s="110">
        <v>1.24</v>
      </c>
      <c r="L105" s="152">
        <v>1.36</v>
      </c>
    </row>
    <row r="106" spans="3:12" ht="15.75" thickBot="1">
      <c r="C106" s="16" t="s">
        <v>13</v>
      </c>
      <c r="D106" s="101"/>
      <c r="E106" s="103">
        <f t="shared" ref="E106" si="208">((E105/D105)-1)</f>
        <v>0.125</v>
      </c>
      <c r="F106" s="101">
        <f t="shared" ref="F106" si="209">((F105/E105)-1)</f>
        <v>0.11111111111111116</v>
      </c>
      <c r="G106" s="103">
        <f t="shared" ref="G106" si="210">((G105/F105)-1)</f>
        <v>9.9999999999999867E-2</v>
      </c>
      <c r="H106" s="101">
        <f t="shared" ref="H106" si="211">((H105/G105)-1)</f>
        <v>9.0909090909090828E-2</v>
      </c>
      <c r="I106" s="103">
        <f t="shared" ref="I106" si="212">((I105/H105)-1)</f>
        <v>8.3333333333333481E-2</v>
      </c>
      <c r="J106" s="101">
        <f t="shared" ref="J106" si="213">((J105/I105)-1)</f>
        <v>7.6923076923077094E-2</v>
      </c>
      <c r="K106" s="103">
        <f t="shared" ref="K106" si="214">((K105/J105)-1)</f>
        <v>0.10714285714285698</v>
      </c>
      <c r="L106" s="143">
        <f t="shared" ref="L106" si="215">((L105/K105)-1)</f>
        <v>9.6774193548387233E-2</v>
      </c>
    </row>
    <row r="107" spans="3:12" ht="15.75" thickBot="1">
      <c r="C107" s="16" t="s">
        <v>35</v>
      </c>
      <c r="D107" s="122">
        <v>132.61000000000001</v>
      </c>
      <c r="E107" s="140">
        <v>130.19</v>
      </c>
      <c r="F107" s="122">
        <v>127.86</v>
      </c>
      <c r="G107" s="140">
        <v>130.11000000000001</v>
      </c>
      <c r="H107" s="155">
        <v>132.13</v>
      </c>
      <c r="I107" s="171">
        <v>132.96</v>
      </c>
      <c r="J107" s="155">
        <v>133.05000000000001</v>
      </c>
      <c r="K107" s="171">
        <v>132.68</v>
      </c>
      <c r="L107" s="174">
        <v>131.16</v>
      </c>
    </row>
    <row r="108" spans="3:12">
      <c r="C108" s="16" t="s">
        <v>36</v>
      </c>
      <c r="D108" s="107"/>
      <c r="E108" s="189">
        <f t="shared" ref="E108" si="216">((E107/D107*100)-100)</f>
        <v>-1.8249000829500233</v>
      </c>
      <c r="F108" s="189">
        <f t="shared" ref="F108" si="217">((F107/E107*100)-100)</f>
        <v>-1.7896919886320006</v>
      </c>
      <c r="G108" s="190">
        <f t="shared" ref="G108" si="218">((G107/F107*100)-100)</f>
        <v>1.7597372125762689</v>
      </c>
      <c r="H108" s="190">
        <f t="shared" ref="H108" si="219">((H107/G107*100)-100)</f>
        <v>1.5525324725232252</v>
      </c>
      <c r="I108" s="190">
        <f t="shared" ref="I108" si="220">((I107/H107*100)-100)</f>
        <v>0.62816922727617452</v>
      </c>
      <c r="J108" s="190">
        <f t="shared" ref="J108" si="221">((J107/I107*100)-100)</f>
        <v>6.7689530685925092E-2</v>
      </c>
      <c r="K108" s="189">
        <f t="shared" ref="K108" si="222">((K107/J107*100)-100)</f>
        <v>-0.27809094325441208</v>
      </c>
      <c r="L108" s="191">
        <f t="shared" ref="L108" si="223">((L107/K107*100)-100)</f>
        <v>-1.1456135061802826</v>
      </c>
    </row>
    <row r="109" spans="3:12">
      <c r="C109" s="16" t="s">
        <v>89</v>
      </c>
      <c r="D109" s="124">
        <f t="shared" ref="D109:L109" si="224">D98/D102</f>
        <v>19.820512820512821</v>
      </c>
      <c r="E109" s="129">
        <f t="shared" si="224"/>
        <v>25.706666666666667</v>
      </c>
      <c r="F109" s="124">
        <f t="shared" si="224"/>
        <v>21.913294797687861</v>
      </c>
      <c r="G109" s="129">
        <f t="shared" si="224"/>
        <v>16.422680412371133</v>
      </c>
      <c r="H109" s="124">
        <f t="shared" si="224"/>
        <v>15.916299559471367</v>
      </c>
      <c r="I109" s="129">
        <f t="shared" si="224"/>
        <v>16.920000000000002</v>
      </c>
      <c r="J109" s="124">
        <f t="shared" si="224"/>
        <v>18.071684587813621</v>
      </c>
      <c r="K109" s="129">
        <f t="shared" si="224"/>
        <v>20.898026315789473</v>
      </c>
      <c r="L109" s="154">
        <f t="shared" si="224"/>
        <v>23.68384879725086</v>
      </c>
    </row>
    <row r="110" spans="3:12" ht="15.75" thickBot="1">
      <c r="C110" s="17" t="s">
        <v>71</v>
      </c>
      <c r="D110" s="21">
        <f>(L102/D102)^(1/8)-1</f>
        <v>8.1050666395988458E-2</v>
      </c>
      <c r="E110" s="116" t="s">
        <v>15</v>
      </c>
      <c r="F110" s="117">
        <f>(D109*E109*F109*G109*H109*I109*J109*K109*L109)^(1/9)</f>
        <v>19.674387705805756</v>
      </c>
      <c r="G110" s="118" t="s">
        <v>33</v>
      </c>
      <c r="H110" s="117">
        <v>21.4</v>
      </c>
      <c r="I110" s="116" t="s">
        <v>16</v>
      </c>
      <c r="J110" s="119"/>
      <c r="K110" s="119"/>
      <c r="L110" s="232">
        <f>H110/F110-1</f>
        <v>8.7708564047715099E-2</v>
      </c>
    </row>
    <row r="111" spans="3:12">
      <c r="C111" s="12" t="s">
        <v>97</v>
      </c>
      <c r="D111" s="135"/>
      <c r="E111" s="136"/>
      <c r="F111" s="135"/>
      <c r="G111" s="136"/>
      <c r="H111" s="135"/>
      <c r="I111" s="136"/>
      <c r="J111" s="135"/>
      <c r="K111" s="136"/>
      <c r="L111" s="142"/>
    </row>
    <row r="112" spans="3:12">
      <c r="C112" s="8" t="s">
        <v>4</v>
      </c>
      <c r="D112" s="147">
        <v>26.22</v>
      </c>
      <c r="E112" s="139">
        <v>27.7</v>
      </c>
      <c r="F112" s="147">
        <v>22</v>
      </c>
      <c r="G112" s="139">
        <v>16.899999999999999</v>
      </c>
      <c r="H112" s="147">
        <v>19.600000000000001</v>
      </c>
      <c r="I112" s="139">
        <v>22.28</v>
      </c>
      <c r="J112" s="147">
        <v>22.58</v>
      </c>
      <c r="K112" s="139">
        <v>23.82</v>
      </c>
      <c r="L112" s="148">
        <v>26.65</v>
      </c>
    </row>
    <row r="113" spans="3:12">
      <c r="C113" s="8" t="s">
        <v>6</v>
      </c>
      <c r="D113" s="147">
        <v>31.05</v>
      </c>
      <c r="E113" s="139">
        <v>36.76</v>
      </c>
      <c r="F113" s="147">
        <v>31.21</v>
      </c>
      <c r="G113" s="139">
        <v>22.94</v>
      </c>
      <c r="H113" s="147">
        <v>27.94</v>
      </c>
      <c r="I113" s="139">
        <v>29.4</v>
      </c>
      <c r="J113" s="147">
        <v>29.33</v>
      </c>
      <c r="K113" s="139">
        <v>31.66</v>
      </c>
      <c r="L113" s="148">
        <v>36.1</v>
      </c>
    </row>
    <row r="114" spans="3:12" ht="15.75" thickBot="1">
      <c r="C114" s="8" t="s">
        <v>14</v>
      </c>
      <c r="D114" s="102"/>
      <c r="E114" s="103">
        <f t="shared" ref="E114" si="225">((E113/D113)-1)</f>
        <v>0.18389694041867943</v>
      </c>
      <c r="F114" s="102">
        <f t="shared" ref="F114" si="226">((F113/E113)-1)</f>
        <v>-0.15097932535364522</v>
      </c>
      <c r="G114" s="100">
        <f t="shared" ref="G114" si="227">((G113/F113)-1)</f>
        <v>-0.26497917334187759</v>
      </c>
      <c r="H114" s="101">
        <f t="shared" ref="H114" si="228">((H113/G113)-1)</f>
        <v>0.21795989537925031</v>
      </c>
      <c r="I114" s="103">
        <f t="shared" ref="I114" si="229">((I113/H113)-1)</f>
        <v>5.2254831782390765E-2</v>
      </c>
      <c r="J114" s="102">
        <f t="shared" ref="J114" si="230">((J113/I113)-1)</f>
        <v>-2.3809523809523725E-3</v>
      </c>
      <c r="K114" s="103">
        <f t="shared" ref="K114" si="231">((K113/J113)-1)</f>
        <v>7.9440845550630801E-2</v>
      </c>
      <c r="L114" s="143">
        <f t="shared" ref="L114" si="232">((L113/K113)-1)</f>
        <v>0.14024005053695521</v>
      </c>
    </row>
    <row r="115" spans="3:12">
      <c r="C115" s="15" t="s">
        <v>40</v>
      </c>
      <c r="D115" s="122">
        <v>30.282</v>
      </c>
      <c r="E115" s="140">
        <v>32.628</v>
      </c>
      <c r="F115" s="122">
        <v>35.042000000000002</v>
      </c>
      <c r="G115" s="140">
        <v>37.521999999999998</v>
      </c>
      <c r="H115" s="122">
        <v>36.853000000000002</v>
      </c>
      <c r="I115" s="140">
        <v>37.243000000000002</v>
      </c>
      <c r="J115" s="122">
        <v>39.323</v>
      </c>
      <c r="K115" s="140">
        <v>42.381</v>
      </c>
      <c r="L115" s="153">
        <v>44.411000000000001</v>
      </c>
    </row>
    <row r="116" spans="3:12">
      <c r="C116" s="15" t="s">
        <v>7</v>
      </c>
      <c r="D116" s="101"/>
      <c r="E116" s="103">
        <f t="shared" ref="E116" si="233">((E115/D115)-1)</f>
        <v>7.7471765405191295E-2</v>
      </c>
      <c r="F116" s="101">
        <f t="shared" ref="F116" si="234">((F115/E115)-1)</f>
        <v>7.3985533897266142E-2</v>
      </c>
      <c r="G116" s="103">
        <f t="shared" ref="G116" si="235">((G115/F115)-1)</f>
        <v>7.0772216197705573E-2</v>
      </c>
      <c r="H116" s="102">
        <f t="shared" ref="H116" si="236">((H115/G115)-1)</f>
        <v>-1.782954000319803E-2</v>
      </c>
      <c r="I116" s="103">
        <f t="shared" ref="I116" si="237">((I115/H115)-1)</f>
        <v>1.0582584864190281E-2</v>
      </c>
      <c r="J116" s="101">
        <f t="shared" ref="J116" si="238">((J115/I115)-1)</f>
        <v>5.5849421367773822E-2</v>
      </c>
      <c r="K116" s="103">
        <f t="shared" ref="K116" si="239">((K115/J115)-1)</f>
        <v>7.7766192813366164E-2</v>
      </c>
      <c r="L116" s="143">
        <f t="shared" ref="L116" si="240">((L115/K115)-1)</f>
        <v>4.7898822585592526E-2</v>
      </c>
    </row>
    <row r="117" spans="3:12" ht="15.75" thickBot="1">
      <c r="C117" s="16" t="s">
        <v>11</v>
      </c>
      <c r="D117" s="106">
        <v>1.47</v>
      </c>
      <c r="E117" s="110">
        <v>1.36</v>
      </c>
      <c r="F117" s="106">
        <v>1.6</v>
      </c>
      <c r="G117" s="110">
        <v>1.81</v>
      </c>
      <c r="H117" s="106">
        <v>1.77</v>
      </c>
      <c r="I117" s="110">
        <v>1.99</v>
      </c>
      <c r="J117" s="106">
        <v>1.96</v>
      </c>
      <c r="K117" s="110">
        <v>1.9</v>
      </c>
      <c r="L117" s="150">
        <v>1.67</v>
      </c>
    </row>
    <row r="118" spans="3:12">
      <c r="C118" s="16" t="s">
        <v>8</v>
      </c>
      <c r="D118" s="102"/>
      <c r="E118" s="100">
        <f t="shared" ref="E118" si="241">((E117/D117)-1)</f>
        <v>-7.4829931972789088E-2</v>
      </c>
      <c r="F118" s="101">
        <f t="shared" ref="F118" si="242">((F117/E117)-1)</f>
        <v>0.17647058823529416</v>
      </c>
      <c r="G118" s="103">
        <f t="shared" ref="G118" si="243">((G117/F117)-1)</f>
        <v>0.13124999999999987</v>
      </c>
      <c r="H118" s="102">
        <f t="shared" ref="H118" si="244">((H117/G117)-1)</f>
        <v>-2.2099447513812209E-2</v>
      </c>
      <c r="I118" s="103">
        <f t="shared" ref="I118" si="245">((I117/H117)-1)</f>
        <v>0.12429378531073443</v>
      </c>
      <c r="J118" s="102">
        <f t="shared" ref="J118" si="246">((J117/I117)-1)</f>
        <v>-1.5075376884422176E-2</v>
      </c>
      <c r="K118" s="100">
        <f t="shared" ref="K118" si="247">((K117/J117)-1)</f>
        <v>-3.0612244897959218E-2</v>
      </c>
      <c r="L118" s="157">
        <f t="shared" ref="L118" si="248">((L117/K117)-1)</f>
        <v>-0.12105263157894741</v>
      </c>
    </row>
    <row r="119" spans="3:12" ht="15.75" thickBot="1">
      <c r="C119" s="16" t="s">
        <v>38</v>
      </c>
      <c r="D119" s="137" t="s">
        <v>98</v>
      </c>
      <c r="E119" s="134" t="s">
        <v>99</v>
      </c>
      <c r="F119" s="123" t="s">
        <v>100</v>
      </c>
      <c r="G119" s="134" t="s">
        <v>101</v>
      </c>
      <c r="H119" s="123" t="s">
        <v>102</v>
      </c>
      <c r="I119" s="134" t="s">
        <v>103</v>
      </c>
      <c r="J119" s="123" t="s">
        <v>100</v>
      </c>
      <c r="K119" s="134" t="s">
        <v>104</v>
      </c>
      <c r="L119" s="151" t="s">
        <v>105</v>
      </c>
    </row>
    <row r="120" spans="3:12" ht="15.75" thickBot="1">
      <c r="C120" s="16" t="s">
        <v>12</v>
      </c>
      <c r="D120" s="106">
        <v>0.57999999999999996</v>
      </c>
      <c r="E120" s="110">
        <v>0.66</v>
      </c>
      <c r="F120" s="106">
        <v>0.74</v>
      </c>
      <c r="G120" s="110">
        <v>0.85</v>
      </c>
      <c r="H120" s="105">
        <v>0.94</v>
      </c>
      <c r="I120" s="109">
        <v>0.99</v>
      </c>
      <c r="J120" s="105">
        <v>1.03</v>
      </c>
      <c r="K120" s="110">
        <v>1.07</v>
      </c>
      <c r="L120" s="152">
        <v>1.1100000000000001</v>
      </c>
    </row>
    <row r="121" spans="3:12">
      <c r="C121" s="16" t="s">
        <v>13</v>
      </c>
      <c r="D121" s="101"/>
      <c r="E121" s="103">
        <f t="shared" ref="E121" si="249">((E120/D120)-1)</f>
        <v>0.13793103448275867</v>
      </c>
      <c r="F121" s="101">
        <f t="shared" ref="F121" si="250">((F120/E120)-1)</f>
        <v>0.1212121212121211</v>
      </c>
      <c r="G121" s="103">
        <f t="shared" ref="G121" si="251">((G120/F120)-1)</f>
        <v>0.14864864864864868</v>
      </c>
      <c r="H121" s="101">
        <f t="shared" ref="H121" si="252">((H120/G120)-1)</f>
        <v>0.10588235294117654</v>
      </c>
      <c r="I121" s="103">
        <f t="shared" ref="I121" si="253">((I120/H120)-1)</f>
        <v>5.319148936170226E-2</v>
      </c>
      <c r="J121" s="101">
        <f t="shared" ref="J121" si="254">((J120/I120)-1)</f>
        <v>4.0404040404040442E-2</v>
      </c>
      <c r="K121" s="103">
        <f t="shared" ref="K121" si="255">((K120/J120)-1)</f>
        <v>3.8834951456310662E-2</v>
      </c>
      <c r="L121" s="143">
        <f t="shared" ref="L121" si="256">((L120/K120)-1)</f>
        <v>3.7383177570093462E-2</v>
      </c>
    </row>
    <row r="122" spans="3:12" ht="15.75" thickBot="1">
      <c r="C122" s="16" t="s">
        <v>35</v>
      </c>
      <c r="D122" s="106">
        <v>628.6</v>
      </c>
      <c r="E122" s="110">
        <v>618.9</v>
      </c>
      <c r="F122" s="106">
        <v>611.79999999999995</v>
      </c>
      <c r="G122" s="110">
        <v>601.20000000000005</v>
      </c>
      <c r="H122" s="106">
        <v>591</v>
      </c>
      <c r="I122" s="110">
        <v>588.4</v>
      </c>
      <c r="J122" s="106">
        <v>591.6</v>
      </c>
      <c r="K122" s="110">
        <v>585.9</v>
      </c>
      <c r="L122" s="150">
        <v>586.11</v>
      </c>
    </row>
    <row r="123" spans="3:12">
      <c r="C123" s="16" t="s">
        <v>36</v>
      </c>
      <c r="D123" s="107"/>
      <c r="E123" s="189">
        <f t="shared" ref="E123" si="257">((E122/D122*100)-100)</f>
        <v>-1.5431116767419724</v>
      </c>
      <c r="F123" s="189">
        <f t="shared" ref="F123" si="258">((F122/E122*100)-100)</f>
        <v>-1.1471966391985831</v>
      </c>
      <c r="G123" s="189">
        <f t="shared" ref="G123" si="259">((G122/F122*100)-100)</f>
        <v>-1.7325923504413083</v>
      </c>
      <c r="H123" s="189">
        <f t="shared" ref="H123" si="260">((H122/G122*100)-100)</f>
        <v>-1.6966067864271537</v>
      </c>
      <c r="I123" s="189">
        <f t="shared" ref="I123" si="261">((I122/H122*100)-100)</f>
        <v>-0.4399323181049084</v>
      </c>
      <c r="J123" s="190">
        <f t="shared" ref="J123" si="262">((J122/I122*100)-100)</f>
        <v>0.54384772263766479</v>
      </c>
      <c r="K123" s="189">
        <f t="shared" ref="K123" si="263">((K122/J122*100)-100)</f>
        <v>-0.96348884381339417</v>
      </c>
      <c r="L123" s="192">
        <f t="shared" ref="L123" si="264">((L122/K122*100)-100)</f>
        <v>3.5842293906810596E-2</v>
      </c>
    </row>
    <row r="124" spans="3:12">
      <c r="C124" s="16" t="s">
        <v>89</v>
      </c>
      <c r="D124" s="124">
        <f t="shared" ref="D124:L124" si="265">D113/D117</f>
        <v>21.122448979591837</v>
      </c>
      <c r="E124" s="129">
        <f t="shared" si="265"/>
        <v>27.02941176470588</v>
      </c>
      <c r="F124" s="124">
        <f t="shared" si="265"/>
        <v>19.506249999999998</v>
      </c>
      <c r="G124" s="129">
        <f t="shared" si="265"/>
        <v>12.674033149171271</v>
      </c>
      <c r="H124" s="124">
        <f t="shared" si="265"/>
        <v>15.785310734463277</v>
      </c>
      <c r="I124" s="129">
        <f t="shared" si="265"/>
        <v>14.773869346733667</v>
      </c>
      <c r="J124" s="124">
        <f t="shared" si="265"/>
        <v>14.964285714285714</v>
      </c>
      <c r="K124" s="129">
        <f t="shared" si="265"/>
        <v>16.663157894736845</v>
      </c>
      <c r="L124" s="154">
        <f t="shared" si="265"/>
        <v>21.616766467065869</v>
      </c>
    </row>
    <row r="125" spans="3:12" ht="15.75" thickBot="1">
      <c r="C125" s="17" t="s">
        <v>71</v>
      </c>
      <c r="D125" s="21">
        <f>(L117/D117)^(1/8)-1</f>
        <v>1.6072955532457467E-2</v>
      </c>
      <c r="E125" s="116" t="s">
        <v>15</v>
      </c>
      <c r="F125" s="117">
        <f>(D124*E124*F124*G124*H124*I124*J124*K124*L124)^(1/9)</f>
        <v>17.778340191610546</v>
      </c>
      <c r="G125" s="118" t="s">
        <v>33</v>
      </c>
      <c r="H125" s="117">
        <v>20.76</v>
      </c>
      <c r="I125" s="116" t="s">
        <v>16</v>
      </c>
      <c r="J125" s="119"/>
      <c r="K125" s="119"/>
      <c r="L125" s="232">
        <f>H125/F125-1</f>
        <v>0.16771305848880513</v>
      </c>
    </row>
    <row r="126" spans="3:12">
      <c r="C126" s="12" t="s">
        <v>106</v>
      </c>
      <c r="D126" s="135"/>
      <c r="E126" s="136"/>
      <c r="F126" s="135"/>
      <c r="G126" s="136"/>
      <c r="H126" s="135"/>
      <c r="I126" s="136"/>
      <c r="J126" s="135"/>
      <c r="K126" s="136"/>
      <c r="L126" s="142"/>
    </row>
    <row r="127" spans="3:12">
      <c r="C127" s="8" t="s">
        <v>4</v>
      </c>
      <c r="D127" s="177">
        <f>D128/D4</f>
        <v>31.284302963776071</v>
      </c>
      <c r="E127" s="179">
        <f t="shared" ref="E127:H127" si="266">E128/E4</f>
        <v>33.583447021373352</v>
      </c>
      <c r="F127" s="177">
        <f t="shared" si="266"/>
        <v>27.210418094585332</v>
      </c>
      <c r="G127" s="179">
        <f t="shared" si="266"/>
        <v>24.510504501929397</v>
      </c>
      <c r="H127" s="177">
        <f t="shared" si="266"/>
        <v>34.694589877835952</v>
      </c>
      <c r="I127" s="180">
        <v>42.96</v>
      </c>
      <c r="J127" s="181">
        <v>53.83</v>
      </c>
      <c r="K127" s="180">
        <v>50.41</v>
      </c>
      <c r="L127" s="182">
        <v>63.22</v>
      </c>
    </row>
    <row r="128" spans="3:12">
      <c r="C128" s="8" t="s">
        <v>6</v>
      </c>
      <c r="D128" s="187">
        <v>37.049999999999997</v>
      </c>
      <c r="E128" s="186">
        <v>44.31</v>
      </c>
      <c r="F128" s="187">
        <v>39.700000000000003</v>
      </c>
      <c r="G128" s="186">
        <v>34.299999999999997</v>
      </c>
      <c r="H128" s="187">
        <v>49.7</v>
      </c>
      <c r="I128" s="186">
        <v>57.2</v>
      </c>
      <c r="J128" s="187">
        <v>69.34</v>
      </c>
      <c r="K128" s="186">
        <v>69.19</v>
      </c>
      <c r="L128" s="188">
        <v>88.15</v>
      </c>
    </row>
    <row r="129" spans="3:12" ht="15.75" thickBot="1">
      <c r="C129" s="8" t="s">
        <v>14</v>
      </c>
      <c r="D129" s="102"/>
      <c r="E129" s="103">
        <f t="shared" ref="E129" si="267">((E128/D128)-1)</f>
        <v>0.19595141700404883</v>
      </c>
      <c r="F129" s="102">
        <f t="shared" ref="F129" si="268">((F128/E128)-1)</f>
        <v>-0.10403972015346419</v>
      </c>
      <c r="G129" s="100">
        <f t="shared" ref="G129" si="269">((G128/F128)-1)</f>
        <v>-0.13602015113350141</v>
      </c>
      <c r="H129" s="101">
        <f t="shared" ref="H129" si="270">((H128/G128)-1)</f>
        <v>0.44897959183673497</v>
      </c>
      <c r="I129" s="103">
        <f t="shared" ref="I129" si="271">((I128/H128)-1)</f>
        <v>0.15090543259557343</v>
      </c>
      <c r="J129" s="101">
        <f t="shared" ref="J129" si="272">((J128/I128)-1)</f>
        <v>0.21223776223776225</v>
      </c>
      <c r="K129" s="100">
        <f t="shared" ref="K129" si="273">((K128/J128)-1)</f>
        <v>-2.1632535333141467E-3</v>
      </c>
      <c r="L129" s="143">
        <f t="shared" ref="L129" si="274">((L128/K128)-1)</f>
        <v>0.27402803873392112</v>
      </c>
    </row>
    <row r="130" spans="3:12">
      <c r="C130" s="15" t="s">
        <v>40</v>
      </c>
      <c r="D130" s="122">
        <v>1.131</v>
      </c>
      <c r="E130" s="140">
        <v>1.175</v>
      </c>
      <c r="F130" s="122">
        <v>1.091</v>
      </c>
      <c r="G130" s="140">
        <v>0.98099999999999998</v>
      </c>
      <c r="H130" s="122">
        <v>1.0509999999999999</v>
      </c>
      <c r="I130" s="140">
        <v>1.0569999999999999</v>
      </c>
      <c r="J130" s="122">
        <v>1.0900000000000001</v>
      </c>
      <c r="K130" s="140">
        <v>1.131</v>
      </c>
      <c r="L130" s="153">
        <v>1.1659999999999999</v>
      </c>
    </row>
    <row r="131" spans="3:12">
      <c r="C131" s="15" t="s">
        <v>7</v>
      </c>
      <c r="D131" s="101"/>
      <c r="E131" s="103">
        <f t="shared" ref="E131" si="275">((E130/D130)-1)</f>
        <v>3.89036251105217E-2</v>
      </c>
      <c r="F131" s="102">
        <f t="shared" ref="F131" si="276">((F130/E130)-1)</f>
        <v>-7.1489361702127718E-2</v>
      </c>
      <c r="G131" s="100">
        <f t="shared" ref="G131" si="277">((G130/F130)-1)</f>
        <v>-0.10082493125572867</v>
      </c>
      <c r="H131" s="101">
        <f t="shared" ref="H131" si="278">((H130/G130)-1)</f>
        <v>7.1355759429153842E-2</v>
      </c>
      <c r="I131" s="103">
        <f t="shared" ref="I131" si="279">((I130/H130)-1)</f>
        <v>5.7088487155090295E-3</v>
      </c>
      <c r="J131" s="101">
        <f t="shared" ref="J131" si="280">((J130/I130)-1)</f>
        <v>3.1220435193945351E-2</v>
      </c>
      <c r="K131" s="103">
        <f t="shared" ref="K131" si="281">((K130/J130)-1)</f>
        <v>3.7614678899082543E-2</v>
      </c>
      <c r="L131" s="143">
        <f t="shared" ref="L131" si="282">((L130/K130)-1)</f>
        <v>3.0946065428824054E-2</v>
      </c>
    </row>
    <row r="132" spans="3:12" ht="15.75" thickBot="1">
      <c r="C132" s="16" t="s">
        <v>11</v>
      </c>
      <c r="D132" s="106">
        <v>2.67</v>
      </c>
      <c r="E132" s="110">
        <v>2.48</v>
      </c>
      <c r="F132" s="106">
        <v>1.45</v>
      </c>
      <c r="G132" s="110">
        <v>1.28</v>
      </c>
      <c r="H132" s="106">
        <v>3.18</v>
      </c>
      <c r="I132" s="110">
        <v>4.07</v>
      </c>
      <c r="J132" s="106">
        <v>3.84</v>
      </c>
      <c r="K132" s="110">
        <v>3.51</v>
      </c>
      <c r="L132" s="150">
        <v>3.99</v>
      </c>
    </row>
    <row r="133" spans="3:12">
      <c r="C133" s="16" t="s">
        <v>8</v>
      </c>
      <c r="D133" s="102"/>
      <c r="E133" s="100">
        <f t="shared" ref="E133" si="283">((E132/D132)-1)</f>
        <v>-7.1161048689138529E-2</v>
      </c>
      <c r="F133" s="102">
        <f t="shared" ref="F133" si="284">((F132/E132)-1)</f>
        <v>-0.41532258064516125</v>
      </c>
      <c r="G133" s="100">
        <f t="shared" ref="G133" si="285">((G132/F132)-1)</f>
        <v>-0.11724137931034473</v>
      </c>
      <c r="H133" s="101">
        <f t="shared" ref="H133" si="286">((H132/G132)-1)</f>
        <v>1.484375</v>
      </c>
      <c r="I133" s="103">
        <f t="shared" ref="I133" si="287">((I132/H132)-1)</f>
        <v>0.27987421383647804</v>
      </c>
      <c r="J133" s="102">
        <f t="shared" ref="J133" si="288">((J132/I132)-1)</f>
        <v>-5.651105651105659E-2</v>
      </c>
      <c r="K133" s="100">
        <f t="shared" ref="K133" si="289">((K132/J132)-1)</f>
        <v>-8.59375E-2</v>
      </c>
      <c r="L133" s="143">
        <f t="shared" ref="L133" si="290">((L132/K132)-1)</f>
        <v>0.13675213675213693</v>
      </c>
    </row>
    <row r="134" spans="3:12" ht="15.75" thickBot="1">
      <c r="C134" s="16" t="s">
        <v>38</v>
      </c>
      <c r="D134" s="137" t="s">
        <v>107</v>
      </c>
      <c r="E134" s="134" t="s">
        <v>108</v>
      </c>
      <c r="F134" s="123" t="s">
        <v>109</v>
      </c>
      <c r="G134" s="134" t="s">
        <v>77</v>
      </c>
      <c r="H134" s="123" t="s">
        <v>110</v>
      </c>
      <c r="I134" s="134" t="s">
        <v>111</v>
      </c>
      <c r="J134" s="123" t="s">
        <v>112</v>
      </c>
      <c r="K134" s="134" t="s">
        <v>113</v>
      </c>
      <c r="L134" s="151" t="s">
        <v>52</v>
      </c>
    </row>
    <row r="135" spans="3:12" ht="15.75" thickBot="1">
      <c r="C135" s="16" t="s">
        <v>12</v>
      </c>
      <c r="D135" s="106">
        <v>0.98</v>
      </c>
      <c r="E135" s="110">
        <v>1.03</v>
      </c>
      <c r="F135" s="106">
        <v>1.07</v>
      </c>
      <c r="G135" s="110">
        <v>1.1100000000000001</v>
      </c>
      <c r="H135" s="105">
        <v>1.1399999999999999</v>
      </c>
      <c r="I135" s="109">
        <v>1.19</v>
      </c>
      <c r="J135" s="105">
        <v>1.29</v>
      </c>
      <c r="K135" s="110">
        <v>1.41</v>
      </c>
      <c r="L135" s="152">
        <v>1.52</v>
      </c>
    </row>
    <row r="136" spans="3:12">
      <c r="C136" s="16" t="s">
        <v>13</v>
      </c>
      <c r="D136" s="101"/>
      <c r="E136" s="103">
        <f t="shared" ref="E136" si="291">((E135/D135)-1)</f>
        <v>5.1020408163265252E-2</v>
      </c>
      <c r="F136" s="101">
        <f t="shared" ref="F136" si="292">((F135/E135)-1)</f>
        <v>3.8834951456310662E-2</v>
      </c>
      <c r="G136" s="103">
        <f t="shared" ref="G136" si="293">((G135/F135)-1)</f>
        <v>3.7383177570093462E-2</v>
      </c>
      <c r="H136" s="101">
        <f t="shared" ref="H136" si="294">((H135/G135)-1)</f>
        <v>2.7027027027026751E-2</v>
      </c>
      <c r="I136" s="103">
        <f t="shared" ref="I136" si="295">((I135/H135)-1)</f>
        <v>4.3859649122807154E-2</v>
      </c>
      <c r="J136" s="101">
        <f t="shared" ref="J136" si="296">((J135/I135)-1)</f>
        <v>8.4033613445378297E-2</v>
      </c>
      <c r="K136" s="103">
        <f t="shared" ref="K136" si="297">((K135/J135)-1)</f>
        <v>9.3023255813953432E-2</v>
      </c>
      <c r="L136" s="143">
        <f t="shared" ref="L136" si="298">((L135/K135)-1)</f>
        <v>7.8014184397163122E-2</v>
      </c>
    </row>
    <row r="137" spans="3:12" ht="15.75" thickBot="1">
      <c r="C137" s="16" t="s">
        <v>35</v>
      </c>
      <c r="D137" s="106"/>
      <c r="E137" s="110"/>
      <c r="F137" s="106">
        <v>29.98</v>
      </c>
      <c r="G137" s="110">
        <v>27.96</v>
      </c>
      <c r="H137" s="106">
        <v>28.2</v>
      </c>
      <c r="I137" s="110">
        <v>27.67</v>
      </c>
      <c r="J137" s="106">
        <v>27.26</v>
      </c>
      <c r="K137" s="110">
        <v>27.31</v>
      </c>
      <c r="L137" s="150">
        <v>27.29</v>
      </c>
    </row>
    <row r="138" spans="3:12">
      <c r="C138" s="16" t="s">
        <v>36</v>
      </c>
      <c r="D138" s="107"/>
      <c r="E138" s="111"/>
      <c r="F138" s="107"/>
      <c r="G138" s="189">
        <f t="shared" ref="G138" si="299">((G137/F137*100)-100)</f>
        <v>-6.7378252168112169</v>
      </c>
      <c r="H138" s="190">
        <f t="shared" ref="H138" si="300">((H137/G137*100)-100)</f>
        <v>0.85836909871244416</v>
      </c>
      <c r="I138" s="189">
        <f t="shared" ref="I138" si="301">((I137/H137*100)-100)</f>
        <v>-1.8794326241134627</v>
      </c>
      <c r="J138" s="189">
        <f t="shared" ref="J138" si="302">((J137/I137*100)-100)</f>
        <v>-1.481749186844965</v>
      </c>
      <c r="K138" s="190">
        <f t="shared" ref="K138" si="303">((K137/J137*100)-100)</f>
        <v>0.18341892883344713</v>
      </c>
      <c r="L138" s="191">
        <f t="shared" ref="L138" si="304">((L137/K137*100)-100)</f>
        <v>-7.3233247894549436E-2</v>
      </c>
    </row>
    <row r="139" spans="3:12">
      <c r="C139" s="16" t="s">
        <v>89</v>
      </c>
      <c r="D139" s="124">
        <f t="shared" ref="D139:L139" si="305">D128/D132</f>
        <v>13.876404494382022</v>
      </c>
      <c r="E139" s="129">
        <f t="shared" si="305"/>
        <v>17.866935483870968</v>
      </c>
      <c r="F139" s="124">
        <f t="shared" si="305"/>
        <v>27.379310344827591</v>
      </c>
      <c r="G139" s="129">
        <f t="shared" si="305"/>
        <v>26.796874999999996</v>
      </c>
      <c r="H139" s="124">
        <f t="shared" si="305"/>
        <v>15.628930817610064</v>
      </c>
      <c r="I139" s="129">
        <f t="shared" si="305"/>
        <v>14.054054054054054</v>
      </c>
      <c r="J139" s="124">
        <f t="shared" si="305"/>
        <v>18.057291666666668</v>
      </c>
      <c r="K139" s="129">
        <f t="shared" si="305"/>
        <v>19.712250712250714</v>
      </c>
      <c r="L139" s="154">
        <f t="shared" si="305"/>
        <v>22.092731829573935</v>
      </c>
    </row>
    <row r="140" spans="3:12" ht="15.75" thickBot="1">
      <c r="C140" s="17" t="s">
        <v>71</v>
      </c>
      <c r="D140" s="21">
        <f>(L132/D132)^(1/8)-1</f>
        <v>5.1496192157984177E-2</v>
      </c>
      <c r="E140" s="116" t="s">
        <v>15</v>
      </c>
      <c r="F140" s="117">
        <f>(D139*E139*F139*G139*H139*I139*J139*K139*L139)^(1/9)</f>
        <v>18.943794724823093</v>
      </c>
      <c r="G140" s="118" t="s">
        <v>33</v>
      </c>
      <c r="H140" s="117">
        <v>23.32</v>
      </c>
      <c r="I140" s="116" t="s">
        <v>16</v>
      </c>
      <c r="J140" s="119"/>
      <c r="K140" s="119"/>
      <c r="L140" s="232">
        <f>H140/F140-1</f>
        <v>0.23100996071513191</v>
      </c>
    </row>
    <row r="178" spans="3:3">
      <c r="C178" s="193"/>
    </row>
    <row r="179" spans="3:3">
      <c r="C179" s="94"/>
    </row>
    <row r="180" spans="3:3">
      <c r="C180" s="94"/>
    </row>
    <row r="181" spans="3:3">
      <c r="C181" s="94"/>
    </row>
    <row r="182" spans="3:3">
      <c r="C182" s="193"/>
    </row>
    <row r="183" spans="3:3">
      <c r="C183" s="94"/>
    </row>
    <row r="184" spans="3:3">
      <c r="C184" s="94"/>
    </row>
    <row r="185" spans="3:3">
      <c r="C185" s="94"/>
    </row>
    <row r="186" spans="3:3">
      <c r="C186" s="193"/>
    </row>
    <row r="187" spans="3:3">
      <c r="C187" s="94"/>
    </row>
    <row r="188" spans="3:3">
      <c r="C188" s="94"/>
    </row>
    <row r="189" spans="3:3">
      <c r="C189" s="94"/>
    </row>
    <row r="190" spans="3:3">
      <c r="C190" s="194"/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C2:L35"/>
  <sheetViews>
    <sheetView workbookViewId="0">
      <selection activeCell="N10" sqref="N10"/>
    </sheetView>
  </sheetViews>
  <sheetFormatPr baseColWidth="10" defaultRowHeight="15"/>
  <cols>
    <col min="2" max="2" width="3.5703125" customWidth="1"/>
    <col min="3" max="3" width="34.5703125" customWidth="1"/>
    <col min="13" max="13" width="3.5703125" customWidth="1"/>
  </cols>
  <sheetData>
    <row r="2" spans="3:12" ht="15.75" thickBot="1"/>
    <row r="3" spans="3:12" ht="15.75" thickBot="1">
      <c r="C3" s="2" t="s">
        <v>0</v>
      </c>
      <c r="D3" s="2">
        <v>2005</v>
      </c>
      <c r="E3" s="2">
        <v>2006</v>
      </c>
      <c r="F3" s="2">
        <v>2007</v>
      </c>
      <c r="G3" s="2">
        <v>2008</v>
      </c>
      <c r="H3" s="2">
        <v>2009</v>
      </c>
      <c r="I3" s="2">
        <v>2010</v>
      </c>
      <c r="J3" s="2">
        <v>2011</v>
      </c>
      <c r="K3" s="2">
        <v>2012</v>
      </c>
      <c r="L3" s="2">
        <v>2013</v>
      </c>
    </row>
    <row r="4" spans="3:12">
      <c r="C4" s="195" t="s">
        <v>3</v>
      </c>
      <c r="D4" s="202"/>
      <c r="E4" s="203"/>
      <c r="F4" s="204"/>
      <c r="G4" s="203"/>
      <c r="H4" s="204"/>
      <c r="I4" s="203"/>
      <c r="J4" s="204"/>
      <c r="K4" s="203"/>
      <c r="L4" s="205"/>
    </row>
    <row r="5" spans="3:12">
      <c r="C5" s="196" t="s">
        <v>38</v>
      </c>
      <c r="D5" s="206">
        <v>26.3</v>
      </c>
      <c r="E5" s="200">
        <v>26.2</v>
      </c>
      <c r="F5" s="207">
        <v>25.1</v>
      </c>
      <c r="G5" s="200">
        <v>26.4</v>
      </c>
      <c r="H5" s="207">
        <v>26.6</v>
      </c>
      <c r="I5" s="200">
        <v>24.1</v>
      </c>
      <c r="J5" s="207">
        <v>21.8</v>
      </c>
      <c r="K5" s="200">
        <v>22.4</v>
      </c>
      <c r="L5" s="208">
        <v>21.8</v>
      </c>
    </row>
    <row r="6" spans="3:12" ht="15.75" thickBot="1">
      <c r="C6" s="196" t="s">
        <v>35</v>
      </c>
      <c r="D6" s="209">
        <v>4738</v>
      </c>
      <c r="E6" s="201">
        <v>4636</v>
      </c>
      <c r="F6" s="199">
        <v>4636</v>
      </c>
      <c r="G6" s="201">
        <v>4624</v>
      </c>
      <c r="H6" s="199">
        <v>4606</v>
      </c>
      <c r="I6" s="201">
        <v>4584</v>
      </c>
      <c r="J6" s="199">
        <v>4526</v>
      </c>
      <c r="K6" s="201">
        <v>4469</v>
      </c>
      <c r="L6" s="210">
        <v>4402</v>
      </c>
    </row>
    <row r="7" spans="3:12" ht="15.75" thickBot="1">
      <c r="C7" s="196" t="s">
        <v>36</v>
      </c>
      <c r="D7" s="211"/>
      <c r="E7" s="212">
        <f>((E6/D6)*100)-100</f>
        <v>-2.1528070915998256</v>
      </c>
      <c r="F7" s="213">
        <f t="shared" ref="F7:L7" si="0">((F6/E6)*100)-100</f>
        <v>0</v>
      </c>
      <c r="G7" s="212">
        <f t="shared" si="0"/>
        <v>-0.25884383088869356</v>
      </c>
      <c r="H7" s="214">
        <f t="shared" si="0"/>
        <v>-0.38927335640138949</v>
      </c>
      <c r="I7" s="212">
        <f t="shared" si="0"/>
        <v>-0.47763786365609917</v>
      </c>
      <c r="J7" s="214">
        <f t="shared" si="0"/>
        <v>-1.2652705061082088</v>
      </c>
      <c r="K7" s="212">
        <f t="shared" si="0"/>
        <v>-1.2593901900132494</v>
      </c>
      <c r="L7" s="215">
        <f t="shared" si="0"/>
        <v>-1.4992168270306649</v>
      </c>
    </row>
    <row r="8" spans="3:12">
      <c r="C8" s="195" t="s">
        <v>17</v>
      </c>
      <c r="D8" s="216"/>
      <c r="E8" s="217"/>
      <c r="F8" s="218"/>
      <c r="G8" s="217"/>
      <c r="H8" s="218"/>
      <c r="I8" s="217"/>
      <c r="J8" s="218"/>
      <c r="K8" s="217"/>
      <c r="L8" s="219"/>
    </row>
    <row r="9" spans="3:12">
      <c r="C9" s="196" t="s">
        <v>38</v>
      </c>
      <c r="D9" s="206">
        <v>13.1</v>
      </c>
      <c r="E9" s="200">
        <v>13.3</v>
      </c>
      <c r="F9" s="207">
        <v>12.1</v>
      </c>
      <c r="G9" s="200">
        <v>14.4</v>
      </c>
      <c r="H9" s="207">
        <v>16.8</v>
      </c>
      <c r="I9" s="200">
        <v>15.2</v>
      </c>
      <c r="J9" s="207">
        <v>14.1</v>
      </c>
      <c r="K9" s="200">
        <v>13.2</v>
      </c>
      <c r="L9" s="208">
        <v>10</v>
      </c>
    </row>
    <row r="10" spans="3:12" ht="15.75" thickBot="1">
      <c r="C10" s="196" t="s">
        <v>35</v>
      </c>
      <c r="D10" s="220">
        <v>528.4</v>
      </c>
      <c r="E10" s="110">
        <v>521.79999999999995</v>
      </c>
      <c r="F10" s="106">
        <v>512.79999999999995</v>
      </c>
      <c r="G10" s="110">
        <v>513.79999999999995</v>
      </c>
      <c r="H10" s="106">
        <v>647</v>
      </c>
      <c r="I10" s="110">
        <v>647.9</v>
      </c>
      <c r="J10" s="106">
        <v>642.25</v>
      </c>
      <c r="K10" s="110">
        <v>643.16</v>
      </c>
      <c r="L10" s="150">
        <v>631.03</v>
      </c>
    </row>
    <row r="11" spans="3:12" ht="16.5" thickBot="1">
      <c r="C11" s="196" t="s">
        <v>36</v>
      </c>
      <c r="D11" s="211"/>
      <c r="E11" s="212">
        <f t="shared" ref="E11" si="1">((E10/D10)*100)-100</f>
        <v>-1.2490537471612413</v>
      </c>
      <c r="F11" s="214">
        <f t="shared" ref="F11" si="2">((F10/E10)*100)-100</f>
        <v>-1.7247987734764365</v>
      </c>
      <c r="G11" s="221">
        <f t="shared" ref="G11" si="3">((G10/F10)*100)-100</f>
        <v>0.19500780031201259</v>
      </c>
      <c r="H11" s="222">
        <f t="shared" ref="H11" si="4">((H10/G10)*100)-100</f>
        <v>25.924484235110953</v>
      </c>
      <c r="I11" s="221">
        <f t="shared" ref="I11" si="5">((I10/H10)*100)-100</f>
        <v>0.13910355486861192</v>
      </c>
      <c r="J11" s="214">
        <f t="shared" ref="J11" si="6">((J10/I10)*100)-100</f>
        <v>-0.87204815557956294</v>
      </c>
      <c r="K11" s="221">
        <f t="shared" ref="K11" si="7">((K10/J10)*100)-100</f>
        <v>0.14168937329699816</v>
      </c>
      <c r="L11" s="215">
        <f t="shared" ref="L11" si="8">((L10/K10)*100)-100</f>
        <v>-1.8860003731575432</v>
      </c>
    </row>
    <row r="12" spans="3:12">
      <c r="C12" s="195" t="s">
        <v>22</v>
      </c>
      <c r="D12" s="223"/>
      <c r="E12" s="224"/>
      <c r="F12" s="225"/>
      <c r="G12" s="224"/>
      <c r="H12" s="225"/>
      <c r="I12" s="224"/>
      <c r="J12" s="225"/>
      <c r="K12" s="224"/>
      <c r="L12" s="226"/>
    </row>
    <row r="13" spans="3:12">
      <c r="C13" s="196" t="s">
        <v>38</v>
      </c>
      <c r="D13" s="206">
        <v>17</v>
      </c>
      <c r="E13" s="200">
        <v>16.899999999999999</v>
      </c>
      <c r="F13" s="207">
        <v>16.5</v>
      </c>
      <c r="G13" s="200">
        <v>16.3</v>
      </c>
      <c r="H13" s="207">
        <v>15.8</v>
      </c>
      <c r="I13" s="200">
        <v>17.600000000000001</v>
      </c>
      <c r="J13" s="207">
        <v>18.600000000000001</v>
      </c>
      <c r="K13" s="200">
        <v>15.4</v>
      </c>
      <c r="L13" s="208">
        <v>16</v>
      </c>
    </row>
    <row r="14" spans="3:12" ht="15.75" thickBot="1">
      <c r="C14" s="196" t="s">
        <v>35</v>
      </c>
      <c r="D14" s="220">
        <v>738</v>
      </c>
      <c r="E14" s="110">
        <v>712</v>
      </c>
      <c r="F14" s="106">
        <v>680</v>
      </c>
      <c r="G14" s="110">
        <v>595</v>
      </c>
      <c r="H14" s="106">
        <v>650.79999999999995</v>
      </c>
      <c r="I14" s="110">
        <v>651.20000000000005</v>
      </c>
      <c r="J14" s="106">
        <v>644.79999999999995</v>
      </c>
      <c r="K14" s="110">
        <v>648.5</v>
      </c>
      <c r="L14" s="150">
        <v>640.79999999999995</v>
      </c>
    </row>
    <row r="15" spans="3:12" ht="16.5" thickBot="1">
      <c r="C15" s="196" t="s">
        <v>36</v>
      </c>
      <c r="D15" s="211"/>
      <c r="E15" s="212">
        <f t="shared" ref="E15" si="9">((E14/D14)*100)-100</f>
        <v>-3.5230352303523063</v>
      </c>
      <c r="F15" s="214">
        <f t="shared" ref="F15" si="10">((F14/E14)*100)-100</f>
        <v>-4.4943820224719104</v>
      </c>
      <c r="G15" s="227">
        <f t="shared" ref="G15" si="11">((G14/F14)*100)-100</f>
        <v>-12.5</v>
      </c>
      <c r="H15" s="222">
        <f t="shared" ref="H15" si="12">((H14/G14)*100)-100</f>
        <v>9.3781512605041826</v>
      </c>
      <c r="I15" s="221">
        <f t="shared" ref="I15" si="13">((I14/H14)*100)-100</f>
        <v>6.1462814996943393E-2</v>
      </c>
      <c r="J15" s="214">
        <f t="shared" ref="J15" si="14">((J14/I14)*100)-100</f>
        <v>-0.98280098280099537</v>
      </c>
      <c r="K15" s="221">
        <f t="shared" ref="K15" si="15">((K14/J14)*100)-100</f>
        <v>0.57382133995038487</v>
      </c>
      <c r="L15" s="215">
        <f t="shared" ref="L15" si="16">((L14/K14)*100)-100</f>
        <v>-1.1873554356206739</v>
      </c>
    </row>
    <row r="16" spans="3:12">
      <c r="C16" s="195" t="s">
        <v>25</v>
      </c>
      <c r="D16" s="223"/>
      <c r="E16" s="224"/>
      <c r="F16" s="225"/>
      <c r="G16" s="224"/>
      <c r="H16" s="225"/>
      <c r="I16" s="224"/>
      <c r="J16" s="225"/>
      <c r="K16" s="224"/>
      <c r="L16" s="226"/>
    </row>
    <row r="17" spans="3:12">
      <c r="C17" s="196" t="s">
        <v>38</v>
      </c>
      <c r="D17" s="206">
        <v>17.2</v>
      </c>
      <c r="E17" s="200">
        <v>16.2</v>
      </c>
      <c r="F17" s="207">
        <v>15.9</v>
      </c>
      <c r="G17" s="200">
        <v>15.2</v>
      </c>
      <c r="H17" s="207">
        <v>15.9</v>
      </c>
      <c r="I17" s="200">
        <v>16.100000000000001</v>
      </c>
      <c r="J17" s="207">
        <v>15</v>
      </c>
      <c r="K17" s="200">
        <v>11</v>
      </c>
      <c r="L17" s="208">
        <v>19.2</v>
      </c>
    </row>
    <row r="18" spans="3:12" ht="15.75" thickBot="1">
      <c r="C18" s="196" t="s">
        <v>35</v>
      </c>
      <c r="D18" s="220">
        <v>405.3</v>
      </c>
      <c r="E18" s="110">
        <v>397.7</v>
      </c>
      <c r="F18" s="106">
        <v>390.1</v>
      </c>
      <c r="G18" s="110">
        <v>381.9</v>
      </c>
      <c r="H18" s="106">
        <v>380.6</v>
      </c>
      <c r="I18" s="110">
        <v>365.1</v>
      </c>
      <c r="J18" s="106">
        <v>357.3</v>
      </c>
      <c r="K18" s="110">
        <v>361.27</v>
      </c>
      <c r="L18" s="150">
        <v>362.8</v>
      </c>
    </row>
    <row r="19" spans="3:12" ht="15.75" thickBot="1">
      <c r="C19" s="197" t="s">
        <v>36</v>
      </c>
      <c r="D19" s="211"/>
      <c r="E19" s="212">
        <f t="shared" ref="E19" si="17">((E18/D18)*100)-100</f>
        <v>-1.8751542067604277</v>
      </c>
      <c r="F19" s="214">
        <f t="shared" ref="F19" si="18">((F18/E18)*100)-100</f>
        <v>-1.9109881820467649</v>
      </c>
      <c r="G19" s="212">
        <f t="shared" ref="G19" si="19">((G18/F18)*100)-100</f>
        <v>-2.1020251217636599</v>
      </c>
      <c r="H19" s="214">
        <f t="shared" ref="H19" si="20">((H18/G18)*100)-100</f>
        <v>-0.34040324692327317</v>
      </c>
      <c r="I19" s="212">
        <f t="shared" ref="I19" si="21">((I18/H18)*100)-100</f>
        <v>-4.0725170782974232</v>
      </c>
      <c r="J19" s="214">
        <f t="shared" ref="J19" si="22">((J18/I18)*100)-100</f>
        <v>-2.1364009860312336</v>
      </c>
      <c r="K19" s="221">
        <f t="shared" ref="K19" si="23">((K18/J18)*100)-100</f>
        <v>1.1111111111111143</v>
      </c>
      <c r="L19" s="228">
        <f t="shared" ref="L19" si="24">((L18/K18)*100)-100</f>
        <v>0.42350596506767602</v>
      </c>
    </row>
    <row r="20" spans="3:12">
      <c r="C20" s="198" t="s">
        <v>26</v>
      </c>
      <c r="D20" s="223"/>
      <c r="E20" s="224"/>
      <c r="F20" s="225"/>
      <c r="G20" s="224"/>
      <c r="H20" s="225"/>
      <c r="I20" s="224"/>
      <c r="J20" s="225"/>
      <c r="K20" s="224"/>
      <c r="L20" s="226"/>
    </row>
    <row r="21" spans="3:12">
      <c r="C21" s="196" t="s">
        <v>38</v>
      </c>
      <c r="D21" s="206">
        <v>19.7</v>
      </c>
      <c r="E21" s="200">
        <v>20.6</v>
      </c>
      <c r="F21" s="207">
        <v>17</v>
      </c>
      <c r="G21" s="200">
        <v>27.4</v>
      </c>
      <c r="H21" s="207">
        <v>30.1</v>
      </c>
      <c r="I21" s="200">
        <v>31</v>
      </c>
      <c r="J21" s="207">
        <v>31.6</v>
      </c>
      <c r="K21" s="200">
        <v>31.2</v>
      </c>
      <c r="L21" s="208">
        <v>31.2</v>
      </c>
    </row>
    <row r="22" spans="3:12" ht="15.75" thickBot="1">
      <c r="C22" s="196" t="s">
        <v>35</v>
      </c>
      <c r="D22" s="209">
        <v>1263</v>
      </c>
      <c r="E22" s="201">
        <v>1204</v>
      </c>
      <c r="F22" s="199">
        <v>1165</v>
      </c>
      <c r="G22" s="201">
        <v>1115</v>
      </c>
      <c r="H22" s="199">
        <v>1107</v>
      </c>
      <c r="I22" s="201">
        <v>1054</v>
      </c>
      <c r="J22" s="199">
        <v>1021</v>
      </c>
      <c r="K22" s="201">
        <v>1003</v>
      </c>
      <c r="L22" s="152">
        <v>990.4</v>
      </c>
    </row>
    <row r="23" spans="3:12" ht="15.75" thickBot="1">
      <c r="C23" s="196" t="s">
        <v>36</v>
      </c>
      <c r="D23" s="211"/>
      <c r="E23" s="212">
        <f t="shared" ref="E23" si="25">((E22/D22)*100)-100</f>
        <v>-4.6714172604908981</v>
      </c>
      <c r="F23" s="214">
        <f t="shared" ref="F23" si="26">((F22/E22)*100)-100</f>
        <v>-3.2392026578073114</v>
      </c>
      <c r="G23" s="212">
        <f t="shared" ref="G23" si="27">((G22/F22)*100)-100</f>
        <v>-4.291845493562235</v>
      </c>
      <c r="H23" s="214">
        <f t="shared" ref="H23" si="28">((H22/G22)*100)-100</f>
        <v>-0.71748878923766313</v>
      </c>
      <c r="I23" s="212">
        <f t="shared" ref="I23" si="29">((I22/H22)*100)-100</f>
        <v>-4.7877145438121005</v>
      </c>
      <c r="J23" s="214">
        <f t="shared" ref="J23" si="30">((J22/I22)*100)-100</f>
        <v>-3.1309297912713419</v>
      </c>
      <c r="K23" s="212">
        <f t="shared" ref="K23" si="31">((K22/J22)*100)-100</f>
        <v>-1.762977473065618</v>
      </c>
      <c r="L23" s="215">
        <f t="shared" ref="L23" si="32">((L22/K22)*100)-100</f>
        <v>-1.2562313060817587</v>
      </c>
    </row>
    <row r="24" spans="3:12">
      <c r="C24" s="195" t="s">
        <v>27</v>
      </c>
      <c r="D24" s="216"/>
      <c r="E24" s="217"/>
      <c r="F24" s="218"/>
      <c r="G24" s="217"/>
      <c r="H24" s="218"/>
      <c r="I24" s="217"/>
      <c r="J24" s="218"/>
      <c r="K24" s="217"/>
      <c r="L24" s="219"/>
    </row>
    <row r="25" spans="3:12">
      <c r="C25" s="196" t="s">
        <v>38</v>
      </c>
      <c r="D25" s="206">
        <v>11.9</v>
      </c>
      <c r="E25" s="200">
        <v>13.5</v>
      </c>
      <c r="F25" s="207">
        <v>14</v>
      </c>
      <c r="G25" s="200">
        <v>14.3</v>
      </c>
      <c r="H25" s="207">
        <v>13.9</v>
      </c>
      <c r="I25" s="200">
        <v>14.8</v>
      </c>
      <c r="J25" s="207">
        <v>14.9</v>
      </c>
      <c r="K25" s="200">
        <v>15.1</v>
      </c>
      <c r="L25" s="208">
        <v>14.1</v>
      </c>
    </row>
    <row r="26" spans="3:12" ht="15.75" thickBot="1">
      <c r="C26" s="196" t="s">
        <v>35</v>
      </c>
      <c r="D26" s="209">
        <v>4035</v>
      </c>
      <c r="E26" s="201">
        <v>4007</v>
      </c>
      <c r="F26" s="199">
        <v>3931</v>
      </c>
      <c r="G26" s="201">
        <v>3830</v>
      </c>
      <c r="H26" s="199">
        <v>3650</v>
      </c>
      <c r="I26" s="201">
        <v>3465</v>
      </c>
      <c r="J26" s="199">
        <v>3300</v>
      </c>
      <c r="K26" s="201">
        <v>3225</v>
      </c>
      <c r="L26" s="210">
        <v>3225</v>
      </c>
    </row>
    <row r="27" spans="3:12" ht="15.75" thickBot="1">
      <c r="C27" s="196" t="s">
        <v>36</v>
      </c>
      <c r="D27" s="211"/>
      <c r="E27" s="212">
        <f t="shared" ref="E27" si="33">((E26/D26)*100)-100</f>
        <v>-0.69392812887237199</v>
      </c>
      <c r="F27" s="214">
        <f t="shared" ref="F27" si="34">((F26/E26)*100)-100</f>
        <v>-1.8966808085849749</v>
      </c>
      <c r="G27" s="212">
        <f t="shared" ref="G27" si="35">((G26/F26)*100)-100</f>
        <v>-2.56932078351565</v>
      </c>
      <c r="H27" s="214">
        <f t="shared" ref="H27" si="36">((H26/G26)*100)-100</f>
        <v>-4.6997389033942625</v>
      </c>
      <c r="I27" s="212">
        <f t="shared" ref="I27" si="37">((I26/H26)*100)-100</f>
        <v>-5.0684931506849296</v>
      </c>
      <c r="J27" s="214">
        <f t="shared" ref="J27" si="38">((J26/I26)*100)-100</f>
        <v>-4.7619047619047734</v>
      </c>
      <c r="K27" s="212">
        <f t="shared" ref="K27" si="39">((K26/J26)*100)-100</f>
        <v>-2.2727272727272663</v>
      </c>
      <c r="L27" s="229">
        <f t="shared" ref="L27" si="40">((L26/K26)*100)-100</f>
        <v>0</v>
      </c>
    </row>
    <row r="28" spans="3:12">
      <c r="C28" s="195" t="s">
        <v>31</v>
      </c>
      <c r="D28" s="223"/>
      <c r="E28" s="224"/>
      <c r="F28" s="225"/>
      <c r="G28" s="224"/>
      <c r="H28" s="225"/>
      <c r="I28" s="224"/>
      <c r="J28" s="225"/>
      <c r="K28" s="224"/>
      <c r="L28" s="226"/>
    </row>
    <row r="29" spans="3:12">
      <c r="C29" s="196" t="s">
        <v>38</v>
      </c>
      <c r="D29" s="206">
        <v>18.2</v>
      </c>
      <c r="E29" s="200">
        <v>18.3</v>
      </c>
      <c r="F29" s="207">
        <v>18.2</v>
      </c>
      <c r="G29" s="200">
        <v>16</v>
      </c>
      <c r="H29" s="207">
        <v>18.600000000000001</v>
      </c>
      <c r="I29" s="200">
        <v>14.4</v>
      </c>
      <c r="J29" s="207">
        <v>14.5</v>
      </c>
      <c r="K29" s="200">
        <v>13.9</v>
      </c>
      <c r="L29" s="208">
        <v>14.6</v>
      </c>
    </row>
    <row r="30" spans="3:12" ht="15.75" thickBot="1">
      <c r="C30" s="196" t="s">
        <v>35</v>
      </c>
      <c r="D30" s="209">
        <v>1656</v>
      </c>
      <c r="E30" s="201">
        <v>1638</v>
      </c>
      <c r="F30" s="199">
        <v>1605</v>
      </c>
      <c r="G30" s="201">
        <v>1553</v>
      </c>
      <c r="H30" s="199">
        <v>1565</v>
      </c>
      <c r="I30" s="201">
        <v>1581</v>
      </c>
      <c r="J30" s="199">
        <v>1564</v>
      </c>
      <c r="K30" s="201">
        <v>1543</v>
      </c>
      <c r="L30" s="210">
        <v>1522</v>
      </c>
    </row>
    <row r="31" spans="3:12" ht="15.75" thickBot="1">
      <c r="C31" s="196" t="s">
        <v>36</v>
      </c>
      <c r="D31" s="211"/>
      <c r="E31" s="212">
        <f t="shared" ref="E31" si="41">((E30/D30)*100)-100</f>
        <v>-1.0869565217391397</v>
      </c>
      <c r="F31" s="214">
        <f t="shared" ref="F31" si="42">((F30/E30)*100)-100</f>
        <v>-2.0146520146520146</v>
      </c>
      <c r="G31" s="212">
        <f t="shared" ref="G31" si="43">((G30/F30)*100)-100</f>
        <v>-3.2398753894080983</v>
      </c>
      <c r="H31" s="230">
        <f t="shared" ref="H31" si="44">((H30/G30)*100)-100</f>
        <v>0.77269800386348209</v>
      </c>
      <c r="I31" s="221">
        <f t="shared" ref="I31" si="45">((I30/H30)*100)-100</f>
        <v>1.0223642172523881</v>
      </c>
      <c r="J31" s="214">
        <f t="shared" ref="J31" si="46">((J30/I30)*100)-100</f>
        <v>-1.0752688172043037</v>
      </c>
      <c r="K31" s="212">
        <f t="shared" ref="K31" si="47">((K30/J30)*100)-100</f>
        <v>-1.3427109974424525</v>
      </c>
      <c r="L31" s="215">
        <f t="shared" ref="L31" si="48">((L30/K30)*100)-100</f>
        <v>-1.3609850939727721</v>
      </c>
    </row>
    <row r="32" spans="3:12">
      <c r="C32" s="195" t="s">
        <v>32</v>
      </c>
      <c r="D32" s="223"/>
      <c r="E32" s="224"/>
      <c r="F32" s="225"/>
      <c r="G32" s="224"/>
      <c r="H32" s="225"/>
      <c r="I32" s="224"/>
      <c r="J32" s="225"/>
      <c r="K32" s="224"/>
      <c r="L32" s="226"/>
    </row>
    <row r="33" spans="3:12">
      <c r="C33" s="196" t="s">
        <v>38</v>
      </c>
      <c r="D33" s="206">
        <v>13.4</v>
      </c>
      <c r="E33" s="200">
        <v>13.6</v>
      </c>
      <c r="F33" s="207">
        <v>13.1</v>
      </c>
      <c r="G33" s="200">
        <v>13.7</v>
      </c>
      <c r="H33" s="207">
        <v>12.6</v>
      </c>
      <c r="I33" s="200">
        <v>14.3</v>
      </c>
      <c r="J33" s="207">
        <v>13.8</v>
      </c>
      <c r="K33" s="200">
        <v>13.6</v>
      </c>
      <c r="L33" s="208">
        <v>15.1</v>
      </c>
    </row>
    <row r="34" spans="3:12" ht="15.75" thickBot="1">
      <c r="C34" s="196" t="s">
        <v>35</v>
      </c>
      <c r="D34" s="209">
        <v>3000</v>
      </c>
      <c r="E34" s="201">
        <v>3000</v>
      </c>
      <c r="F34" s="199">
        <v>3000</v>
      </c>
      <c r="G34" s="201">
        <v>3000</v>
      </c>
      <c r="H34" s="199">
        <v>3000</v>
      </c>
      <c r="I34" s="201">
        <v>3000</v>
      </c>
      <c r="J34" s="199">
        <v>3000</v>
      </c>
      <c r="K34" s="201">
        <v>3000</v>
      </c>
      <c r="L34" s="210">
        <v>3000</v>
      </c>
    </row>
    <row r="35" spans="3:12" ht="15.75" thickBot="1">
      <c r="C35" s="197" t="s">
        <v>36</v>
      </c>
      <c r="D35" s="211"/>
      <c r="E35" s="231">
        <f t="shared" ref="E35" si="49">((E34/D34)*100)-100</f>
        <v>0</v>
      </c>
      <c r="F35" s="213">
        <f t="shared" ref="F35" si="50">((F34/E34)*100)-100</f>
        <v>0</v>
      </c>
      <c r="G35" s="231">
        <f t="shared" ref="G35" si="51">((G34/F34)*100)-100</f>
        <v>0</v>
      </c>
      <c r="H35" s="213">
        <f t="shared" ref="H35" si="52">((H34/G34)*100)-100</f>
        <v>0</v>
      </c>
      <c r="I35" s="231">
        <f t="shared" ref="I35" si="53">((I34/H34)*100)-100</f>
        <v>0</v>
      </c>
      <c r="J35" s="213">
        <f t="shared" ref="J35" si="54">((J34/I34)*100)-100</f>
        <v>0</v>
      </c>
      <c r="K35" s="231">
        <f t="shared" ref="K35" si="55">((K34/J34)*100)-100</f>
        <v>0</v>
      </c>
      <c r="L35" s="229">
        <f t="shared" ref="L35" si="56">((L34/K34)*100)-100</f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Lagemann</dc:creator>
  <cp:lastModifiedBy>Stefan Lagemann</cp:lastModifiedBy>
  <dcterms:created xsi:type="dcterms:W3CDTF">2014-04-16T16:30:32Z</dcterms:created>
  <dcterms:modified xsi:type="dcterms:W3CDTF">2014-07-27T18:29:25Z</dcterms:modified>
</cp:coreProperties>
</file>