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omments1.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codeName="DieseArbeitsmappe"/>
  <bookViews>
    <workbookView xWindow="0" yWindow="0" windowWidth="20730" windowHeight="11760" activeTab="3"/>
  </bookViews>
  <sheets>
    <sheet name="BIPtiser" sheetId="6" r:id="rId1"/>
    <sheet name="Meine Fonds" sheetId="13" r:id="rId2"/>
    <sheet name="BIP-Daten" sheetId="8" r:id="rId3"/>
    <sheet name="Indexdaten" sheetId="10" r:id="rId4"/>
    <sheet name="Länderzuordnung" sheetId="12" r:id="rId5"/>
    <sheet name="Historie" sheetId="9" r:id="rId6"/>
  </sheets>
  <definedNames>
    <definedName name="_xlnm._FilterDatabase" localSheetId="2" hidden="1">'BIP-Daten'!$A$2:$AU$192</definedName>
  </definedNames>
  <calcPr calcId="145621"/>
</workbook>
</file>

<file path=xl/calcChain.xml><?xml version="1.0" encoding="utf-8"?>
<calcChain xmlns="http://schemas.openxmlformats.org/spreadsheetml/2006/main">
  <c r="E192" i="10" l="1"/>
  <c r="F192" i="10"/>
  <c r="G192" i="10"/>
  <c r="D6" i="6" l="1"/>
  <c r="L7" i="13"/>
  <c r="M7" i="13"/>
  <c r="N7" i="13"/>
  <c r="L8" i="13"/>
  <c r="M8" i="13"/>
  <c r="N8" i="13"/>
  <c r="L9" i="13"/>
  <c r="M9" i="13"/>
  <c r="N9" i="13"/>
  <c r="L10" i="13"/>
  <c r="M10" i="13"/>
  <c r="N10" i="13"/>
  <c r="L11" i="13"/>
  <c r="M11" i="13"/>
  <c r="N11" i="13"/>
  <c r="L12" i="13"/>
  <c r="M12" i="13"/>
  <c r="N12" i="13"/>
  <c r="L13" i="13"/>
  <c r="M13" i="13"/>
  <c r="N13" i="13"/>
  <c r="L14" i="13"/>
  <c r="M14" i="13"/>
  <c r="N14" i="13"/>
  <c r="L15" i="13"/>
  <c r="M15" i="13"/>
  <c r="N15" i="13"/>
  <c r="L16" i="13"/>
  <c r="M16" i="13"/>
  <c r="N16" i="13"/>
  <c r="L17" i="13"/>
  <c r="M17" i="13"/>
  <c r="N17" i="13"/>
  <c r="L18" i="13"/>
  <c r="M18" i="13"/>
  <c r="N18" i="13"/>
  <c r="L19" i="13"/>
  <c r="M19" i="13"/>
  <c r="N19" i="13"/>
  <c r="L20" i="13"/>
  <c r="M20" i="13"/>
  <c r="N20" i="13"/>
  <c r="L21" i="13"/>
  <c r="M21" i="13"/>
  <c r="N21" i="13"/>
  <c r="L22" i="13"/>
  <c r="M22" i="13"/>
  <c r="N22" i="13"/>
  <c r="L23" i="13"/>
  <c r="M23" i="13"/>
  <c r="N23" i="13"/>
  <c r="L24" i="13"/>
  <c r="M24" i="13"/>
  <c r="N24" i="13"/>
  <c r="L25" i="13"/>
  <c r="M25" i="13"/>
  <c r="N25" i="13"/>
  <c r="L26" i="13"/>
  <c r="M26" i="13"/>
  <c r="N26" i="13"/>
  <c r="L27" i="13"/>
  <c r="M27" i="13"/>
  <c r="N27" i="13"/>
  <c r="L28" i="13"/>
  <c r="M28" i="13"/>
  <c r="N28" i="13"/>
  <c r="L29" i="13"/>
  <c r="M29" i="13"/>
  <c r="N29" i="13"/>
  <c r="L30" i="13"/>
  <c r="M30" i="13"/>
  <c r="N30" i="13"/>
  <c r="L31" i="13"/>
  <c r="M31" i="13"/>
  <c r="N31" i="13"/>
  <c r="L32" i="13"/>
  <c r="M32" i="13"/>
  <c r="N32" i="13"/>
  <c r="L33" i="13"/>
  <c r="M33" i="13"/>
  <c r="N33" i="13"/>
  <c r="L34" i="13"/>
  <c r="M34" i="13"/>
  <c r="N34" i="13"/>
  <c r="L35" i="13"/>
  <c r="M35" i="13"/>
  <c r="N35" i="13"/>
  <c r="L36" i="13"/>
  <c r="M36" i="13"/>
  <c r="N36" i="13"/>
  <c r="L37" i="13"/>
  <c r="M37" i="13"/>
  <c r="N37" i="13"/>
  <c r="L38" i="13"/>
  <c r="M38" i="13"/>
  <c r="N38" i="13"/>
  <c r="L39" i="13"/>
  <c r="M39" i="13"/>
  <c r="N39" i="13"/>
  <c r="L40" i="13"/>
  <c r="M40" i="13"/>
  <c r="N40" i="13"/>
  <c r="L41" i="13"/>
  <c r="M41" i="13"/>
  <c r="N41" i="13"/>
  <c r="L42" i="13"/>
  <c r="M42" i="13"/>
  <c r="N42" i="13"/>
  <c r="L43" i="13"/>
  <c r="M43" i="13"/>
  <c r="N43" i="13"/>
  <c r="L44" i="13"/>
  <c r="M44" i="13"/>
  <c r="N44" i="13"/>
  <c r="L45" i="13"/>
  <c r="M45" i="13"/>
  <c r="N45" i="13"/>
  <c r="L46" i="13"/>
  <c r="M46" i="13"/>
  <c r="N46" i="13"/>
  <c r="L47" i="13"/>
  <c r="M47" i="13"/>
  <c r="N47" i="13"/>
  <c r="L48" i="13"/>
  <c r="M48" i="13"/>
  <c r="N48" i="13"/>
  <c r="L49" i="13"/>
  <c r="M49" i="13"/>
  <c r="N49" i="13"/>
  <c r="L50" i="13"/>
  <c r="M50" i="13"/>
  <c r="N50" i="13"/>
  <c r="L51" i="13"/>
  <c r="M51" i="13"/>
  <c r="N51" i="13"/>
  <c r="L52" i="13"/>
  <c r="M52" i="13"/>
  <c r="N52" i="13"/>
  <c r="L53" i="13"/>
  <c r="M53" i="13"/>
  <c r="N53" i="13"/>
  <c r="L54" i="13"/>
  <c r="M54" i="13"/>
  <c r="N54" i="13"/>
  <c r="L55" i="13"/>
  <c r="M55" i="13"/>
  <c r="N55" i="13"/>
  <c r="L56" i="13"/>
  <c r="M56" i="13"/>
  <c r="N56" i="13"/>
  <c r="L57" i="13"/>
  <c r="M57" i="13"/>
  <c r="N57" i="13"/>
  <c r="L58" i="13"/>
  <c r="M58" i="13"/>
  <c r="N58" i="13"/>
  <c r="L59" i="13"/>
  <c r="M59" i="13"/>
  <c r="N59" i="13"/>
  <c r="L60" i="13"/>
  <c r="M60" i="13"/>
  <c r="N60" i="13"/>
  <c r="L61" i="13"/>
  <c r="M61" i="13"/>
  <c r="N61" i="13"/>
  <c r="L62" i="13"/>
  <c r="M62" i="13"/>
  <c r="N62" i="13"/>
  <c r="L63" i="13"/>
  <c r="M63" i="13"/>
  <c r="N63" i="13"/>
  <c r="L64" i="13"/>
  <c r="M64" i="13"/>
  <c r="N64" i="13"/>
  <c r="L65" i="13"/>
  <c r="M65" i="13"/>
  <c r="N65" i="13"/>
  <c r="L66" i="13"/>
  <c r="M66" i="13"/>
  <c r="N66" i="13"/>
  <c r="L67" i="13"/>
  <c r="M67" i="13"/>
  <c r="N67" i="13"/>
  <c r="L68" i="13"/>
  <c r="M68" i="13"/>
  <c r="N68" i="13"/>
  <c r="L69" i="13"/>
  <c r="M69" i="13"/>
  <c r="N69" i="13"/>
  <c r="L70" i="13"/>
  <c r="M70" i="13"/>
  <c r="N70" i="13"/>
  <c r="L71" i="13"/>
  <c r="M71" i="13"/>
  <c r="N71" i="13"/>
  <c r="L72" i="13"/>
  <c r="M72" i="13"/>
  <c r="N72" i="13"/>
  <c r="L73" i="13"/>
  <c r="M73" i="13"/>
  <c r="N73" i="13"/>
  <c r="L74" i="13"/>
  <c r="M74" i="13"/>
  <c r="N74" i="13"/>
  <c r="L75" i="13"/>
  <c r="M75" i="13"/>
  <c r="N75" i="13"/>
  <c r="L76" i="13"/>
  <c r="M76" i="13"/>
  <c r="N76" i="13"/>
  <c r="L77" i="13"/>
  <c r="M77" i="13"/>
  <c r="N77" i="13"/>
  <c r="L78" i="13"/>
  <c r="M78" i="13"/>
  <c r="N78" i="13"/>
  <c r="L79" i="13"/>
  <c r="M79" i="13"/>
  <c r="N79" i="13"/>
  <c r="L80" i="13"/>
  <c r="M80" i="13"/>
  <c r="N80" i="13"/>
  <c r="L81" i="13"/>
  <c r="M81" i="13"/>
  <c r="N81" i="13"/>
  <c r="L82" i="13"/>
  <c r="M82" i="13"/>
  <c r="N82" i="13"/>
  <c r="L83" i="13"/>
  <c r="M83" i="13"/>
  <c r="N83" i="13"/>
  <c r="L84" i="13"/>
  <c r="M84" i="13"/>
  <c r="N84" i="13"/>
  <c r="L85" i="13"/>
  <c r="M85" i="13"/>
  <c r="N85" i="13"/>
  <c r="L86" i="13"/>
  <c r="M86" i="13"/>
  <c r="N86" i="13"/>
  <c r="L87" i="13"/>
  <c r="M87" i="13"/>
  <c r="N87" i="13"/>
  <c r="L88" i="13"/>
  <c r="M88" i="13"/>
  <c r="N88" i="13"/>
  <c r="L89" i="13"/>
  <c r="M89" i="13"/>
  <c r="N89" i="13"/>
  <c r="L90" i="13"/>
  <c r="M90" i="13"/>
  <c r="N90" i="13"/>
  <c r="L91" i="13"/>
  <c r="M91" i="13"/>
  <c r="N91" i="13"/>
  <c r="L92" i="13"/>
  <c r="M92" i="13"/>
  <c r="N92" i="13"/>
  <c r="L93" i="13"/>
  <c r="M93" i="13"/>
  <c r="N93" i="13"/>
  <c r="L94" i="13"/>
  <c r="M94" i="13"/>
  <c r="N94" i="13"/>
  <c r="L95" i="13"/>
  <c r="M95" i="13"/>
  <c r="N95" i="13"/>
  <c r="L96" i="13"/>
  <c r="M96" i="13"/>
  <c r="N96" i="13"/>
  <c r="L97" i="13"/>
  <c r="M97" i="13"/>
  <c r="N97" i="13"/>
  <c r="L98" i="13"/>
  <c r="M98" i="13"/>
  <c r="N98" i="13"/>
  <c r="L99" i="13"/>
  <c r="M99" i="13"/>
  <c r="N99" i="13"/>
  <c r="L4" i="13"/>
  <c r="M4" i="13"/>
  <c r="N4" i="13"/>
  <c r="L5" i="13"/>
  <c r="M5" i="13"/>
  <c r="N5" i="13"/>
  <c r="L6" i="13"/>
  <c r="M6" i="13"/>
  <c r="N6" i="13"/>
  <c r="N3" i="13"/>
  <c r="M3" i="13"/>
  <c r="L3" i="13"/>
  <c r="O8" i="13"/>
  <c r="F8" i="13" s="1"/>
  <c r="P8" i="13"/>
  <c r="G8" i="13" s="1"/>
  <c r="Q8" i="13"/>
  <c r="H8" i="13" s="1"/>
  <c r="R8" i="13"/>
  <c r="I8" i="13" s="1"/>
  <c r="S8" i="13"/>
  <c r="J8" i="13" s="1"/>
  <c r="T8" i="13"/>
  <c r="K8" i="13" s="1"/>
  <c r="O9" i="13"/>
  <c r="F9" i="13" s="1"/>
  <c r="P9" i="13"/>
  <c r="G9" i="13" s="1"/>
  <c r="Q9" i="13"/>
  <c r="H9" i="13" s="1"/>
  <c r="R9" i="13"/>
  <c r="I9" i="13" s="1"/>
  <c r="S9" i="13"/>
  <c r="J9" i="13" s="1"/>
  <c r="T9" i="13"/>
  <c r="K9" i="13" s="1"/>
  <c r="O10" i="13"/>
  <c r="F10" i="13" s="1"/>
  <c r="P10" i="13"/>
  <c r="G10" i="13" s="1"/>
  <c r="Q10" i="13"/>
  <c r="H10" i="13" s="1"/>
  <c r="R10" i="13"/>
  <c r="I10" i="13" s="1"/>
  <c r="S10" i="13"/>
  <c r="J10" i="13" s="1"/>
  <c r="T10" i="13"/>
  <c r="K10" i="13" s="1"/>
  <c r="O11" i="13"/>
  <c r="F11" i="13" s="1"/>
  <c r="P11" i="13"/>
  <c r="G11" i="13" s="1"/>
  <c r="Q11" i="13"/>
  <c r="H11" i="13" s="1"/>
  <c r="R11" i="13"/>
  <c r="I11" i="13" s="1"/>
  <c r="S11" i="13"/>
  <c r="J11" i="13" s="1"/>
  <c r="T11" i="13"/>
  <c r="K11" i="13" s="1"/>
  <c r="O12" i="13"/>
  <c r="F12" i="13" s="1"/>
  <c r="P12" i="13"/>
  <c r="G12" i="13" s="1"/>
  <c r="Q12" i="13"/>
  <c r="H12" i="13" s="1"/>
  <c r="R12" i="13"/>
  <c r="I12" i="13" s="1"/>
  <c r="S12" i="13"/>
  <c r="J12" i="13" s="1"/>
  <c r="T12" i="13"/>
  <c r="K12" i="13" s="1"/>
  <c r="O13" i="13"/>
  <c r="F13" i="13" s="1"/>
  <c r="P13" i="13"/>
  <c r="G13" i="13" s="1"/>
  <c r="Q13" i="13"/>
  <c r="H13" i="13" s="1"/>
  <c r="R13" i="13"/>
  <c r="I13" i="13" s="1"/>
  <c r="S13" i="13"/>
  <c r="J13" i="13" s="1"/>
  <c r="T13" i="13"/>
  <c r="K13" i="13" s="1"/>
  <c r="O14" i="13"/>
  <c r="F14" i="13" s="1"/>
  <c r="P14" i="13"/>
  <c r="G14" i="13" s="1"/>
  <c r="Q14" i="13"/>
  <c r="H14" i="13" s="1"/>
  <c r="R14" i="13"/>
  <c r="I14" i="13" s="1"/>
  <c r="S14" i="13"/>
  <c r="J14" i="13" s="1"/>
  <c r="T14" i="13"/>
  <c r="K14" i="13" s="1"/>
  <c r="O15" i="13"/>
  <c r="F15" i="13" s="1"/>
  <c r="P15" i="13"/>
  <c r="G15" i="13" s="1"/>
  <c r="Q15" i="13"/>
  <c r="H15" i="13" s="1"/>
  <c r="R15" i="13"/>
  <c r="I15" i="13" s="1"/>
  <c r="S15" i="13"/>
  <c r="J15" i="13" s="1"/>
  <c r="T15" i="13"/>
  <c r="K15" i="13" s="1"/>
  <c r="O16" i="13"/>
  <c r="F16" i="13" s="1"/>
  <c r="P16" i="13"/>
  <c r="G16" i="13" s="1"/>
  <c r="Q16" i="13"/>
  <c r="H16" i="13" s="1"/>
  <c r="R16" i="13"/>
  <c r="I16" i="13" s="1"/>
  <c r="S16" i="13"/>
  <c r="J16" i="13" s="1"/>
  <c r="T16" i="13"/>
  <c r="K16" i="13" s="1"/>
  <c r="O17" i="13"/>
  <c r="F17" i="13" s="1"/>
  <c r="P17" i="13"/>
  <c r="G17" i="13" s="1"/>
  <c r="Q17" i="13"/>
  <c r="H17" i="13" s="1"/>
  <c r="R17" i="13"/>
  <c r="I17" i="13" s="1"/>
  <c r="S17" i="13"/>
  <c r="J17" i="13" s="1"/>
  <c r="T17" i="13"/>
  <c r="K17" i="13" s="1"/>
  <c r="O18" i="13"/>
  <c r="F18" i="13" s="1"/>
  <c r="P18" i="13"/>
  <c r="G18" i="13" s="1"/>
  <c r="Q18" i="13"/>
  <c r="H18" i="13" s="1"/>
  <c r="R18" i="13"/>
  <c r="I18" i="13" s="1"/>
  <c r="S18" i="13"/>
  <c r="J18" i="13" s="1"/>
  <c r="T18" i="13"/>
  <c r="K18" i="13" s="1"/>
  <c r="O19" i="13"/>
  <c r="F19" i="13" s="1"/>
  <c r="P19" i="13"/>
  <c r="G19" i="13" s="1"/>
  <c r="Q19" i="13"/>
  <c r="H19" i="13" s="1"/>
  <c r="R19" i="13"/>
  <c r="I19" i="13" s="1"/>
  <c r="S19" i="13"/>
  <c r="J19" i="13" s="1"/>
  <c r="T19" i="13"/>
  <c r="K19" i="13" s="1"/>
  <c r="O20" i="13"/>
  <c r="F20" i="13" s="1"/>
  <c r="P20" i="13"/>
  <c r="G20" i="13" s="1"/>
  <c r="Q20" i="13"/>
  <c r="H20" i="13" s="1"/>
  <c r="R20" i="13"/>
  <c r="I20" i="13" s="1"/>
  <c r="S20" i="13"/>
  <c r="J20" i="13" s="1"/>
  <c r="T20" i="13"/>
  <c r="K20" i="13" s="1"/>
  <c r="O21" i="13"/>
  <c r="F21" i="13" s="1"/>
  <c r="P21" i="13"/>
  <c r="G21" i="13" s="1"/>
  <c r="Q21" i="13"/>
  <c r="H21" i="13" s="1"/>
  <c r="R21" i="13"/>
  <c r="I21" i="13" s="1"/>
  <c r="S21" i="13"/>
  <c r="J21" i="13" s="1"/>
  <c r="T21" i="13"/>
  <c r="K21" i="13" s="1"/>
  <c r="O22" i="13"/>
  <c r="F22" i="13" s="1"/>
  <c r="P22" i="13"/>
  <c r="G22" i="13" s="1"/>
  <c r="Q22" i="13"/>
  <c r="H22" i="13" s="1"/>
  <c r="R22" i="13"/>
  <c r="I22" i="13" s="1"/>
  <c r="S22" i="13"/>
  <c r="J22" i="13" s="1"/>
  <c r="T22" i="13"/>
  <c r="K22" i="13" s="1"/>
  <c r="O23" i="13"/>
  <c r="F23" i="13" s="1"/>
  <c r="P23" i="13"/>
  <c r="G23" i="13" s="1"/>
  <c r="Q23" i="13"/>
  <c r="H23" i="13" s="1"/>
  <c r="R23" i="13"/>
  <c r="I23" i="13" s="1"/>
  <c r="S23" i="13"/>
  <c r="J23" i="13" s="1"/>
  <c r="T23" i="13"/>
  <c r="K23" i="13" s="1"/>
  <c r="O24" i="13"/>
  <c r="F24" i="13" s="1"/>
  <c r="P24" i="13"/>
  <c r="G24" i="13" s="1"/>
  <c r="Q24" i="13"/>
  <c r="H24" i="13" s="1"/>
  <c r="R24" i="13"/>
  <c r="I24" i="13" s="1"/>
  <c r="S24" i="13"/>
  <c r="J24" i="13" s="1"/>
  <c r="T24" i="13"/>
  <c r="K24" i="13" s="1"/>
  <c r="O25" i="13"/>
  <c r="F25" i="13" s="1"/>
  <c r="P25" i="13"/>
  <c r="G25" i="13" s="1"/>
  <c r="Q25" i="13"/>
  <c r="H25" i="13" s="1"/>
  <c r="R25" i="13"/>
  <c r="I25" i="13" s="1"/>
  <c r="S25" i="13"/>
  <c r="J25" i="13" s="1"/>
  <c r="T25" i="13"/>
  <c r="K25" i="13" s="1"/>
  <c r="O26" i="13"/>
  <c r="F26" i="13" s="1"/>
  <c r="P26" i="13"/>
  <c r="G26" i="13" s="1"/>
  <c r="Q26" i="13"/>
  <c r="H26" i="13" s="1"/>
  <c r="R26" i="13"/>
  <c r="I26" i="13" s="1"/>
  <c r="S26" i="13"/>
  <c r="J26" i="13" s="1"/>
  <c r="T26" i="13"/>
  <c r="K26" i="13" s="1"/>
  <c r="O27" i="13"/>
  <c r="F27" i="13" s="1"/>
  <c r="P27" i="13"/>
  <c r="G27" i="13" s="1"/>
  <c r="Q27" i="13"/>
  <c r="H27" i="13" s="1"/>
  <c r="R27" i="13"/>
  <c r="I27" i="13" s="1"/>
  <c r="S27" i="13"/>
  <c r="J27" i="13" s="1"/>
  <c r="T27" i="13"/>
  <c r="K27" i="13" s="1"/>
  <c r="O28" i="13"/>
  <c r="F28" i="13" s="1"/>
  <c r="P28" i="13"/>
  <c r="G28" i="13" s="1"/>
  <c r="Q28" i="13"/>
  <c r="H28" i="13" s="1"/>
  <c r="R28" i="13"/>
  <c r="I28" i="13" s="1"/>
  <c r="S28" i="13"/>
  <c r="J28" i="13" s="1"/>
  <c r="T28" i="13"/>
  <c r="K28" i="13" s="1"/>
  <c r="O29" i="13"/>
  <c r="F29" i="13" s="1"/>
  <c r="P29" i="13"/>
  <c r="G29" i="13" s="1"/>
  <c r="Q29" i="13"/>
  <c r="H29" i="13" s="1"/>
  <c r="R29" i="13"/>
  <c r="I29" i="13" s="1"/>
  <c r="S29" i="13"/>
  <c r="J29" i="13" s="1"/>
  <c r="T29" i="13"/>
  <c r="K29" i="13" s="1"/>
  <c r="O30" i="13"/>
  <c r="F30" i="13" s="1"/>
  <c r="P30" i="13"/>
  <c r="G30" i="13" s="1"/>
  <c r="Q30" i="13"/>
  <c r="H30" i="13" s="1"/>
  <c r="R30" i="13"/>
  <c r="I30" i="13" s="1"/>
  <c r="S30" i="13"/>
  <c r="J30" i="13" s="1"/>
  <c r="T30" i="13"/>
  <c r="K30" i="13" s="1"/>
  <c r="O31" i="13"/>
  <c r="F31" i="13" s="1"/>
  <c r="P31" i="13"/>
  <c r="G31" i="13" s="1"/>
  <c r="Q31" i="13"/>
  <c r="H31" i="13" s="1"/>
  <c r="R31" i="13"/>
  <c r="I31" i="13" s="1"/>
  <c r="S31" i="13"/>
  <c r="J31" i="13" s="1"/>
  <c r="T31" i="13"/>
  <c r="K31" i="13" s="1"/>
  <c r="O32" i="13"/>
  <c r="F32" i="13" s="1"/>
  <c r="P32" i="13"/>
  <c r="G32" i="13" s="1"/>
  <c r="Q32" i="13"/>
  <c r="H32" i="13" s="1"/>
  <c r="R32" i="13"/>
  <c r="I32" i="13" s="1"/>
  <c r="S32" i="13"/>
  <c r="J32" i="13" s="1"/>
  <c r="T32" i="13"/>
  <c r="K32" i="13" s="1"/>
  <c r="O33" i="13"/>
  <c r="F33" i="13" s="1"/>
  <c r="P33" i="13"/>
  <c r="G33" i="13" s="1"/>
  <c r="Q33" i="13"/>
  <c r="H33" i="13" s="1"/>
  <c r="R33" i="13"/>
  <c r="I33" i="13" s="1"/>
  <c r="S33" i="13"/>
  <c r="J33" i="13" s="1"/>
  <c r="T33" i="13"/>
  <c r="K33" i="13" s="1"/>
  <c r="O34" i="13"/>
  <c r="F34" i="13" s="1"/>
  <c r="P34" i="13"/>
  <c r="G34" i="13" s="1"/>
  <c r="Q34" i="13"/>
  <c r="H34" i="13" s="1"/>
  <c r="R34" i="13"/>
  <c r="I34" i="13" s="1"/>
  <c r="S34" i="13"/>
  <c r="J34" i="13" s="1"/>
  <c r="T34" i="13"/>
  <c r="K34" i="13" s="1"/>
  <c r="O35" i="13"/>
  <c r="F35" i="13" s="1"/>
  <c r="P35" i="13"/>
  <c r="G35" i="13" s="1"/>
  <c r="Q35" i="13"/>
  <c r="H35" i="13" s="1"/>
  <c r="R35" i="13"/>
  <c r="I35" i="13" s="1"/>
  <c r="S35" i="13"/>
  <c r="J35" i="13" s="1"/>
  <c r="T35" i="13"/>
  <c r="K35" i="13" s="1"/>
  <c r="O36" i="13"/>
  <c r="F36" i="13" s="1"/>
  <c r="P36" i="13"/>
  <c r="G36" i="13" s="1"/>
  <c r="Q36" i="13"/>
  <c r="H36" i="13" s="1"/>
  <c r="R36" i="13"/>
  <c r="I36" i="13" s="1"/>
  <c r="S36" i="13"/>
  <c r="J36" i="13" s="1"/>
  <c r="T36" i="13"/>
  <c r="K36" i="13" s="1"/>
  <c r="O37" i="13"/>
  <c r="F37" i="13" s="1"/>
  <c r="P37" i="13"/>
  <c r="G37" i="13" s="1"/>
  <c r="Q37" i="13"/>
  <c r="H37" i="13" s="1"/>
  <c r="R37" i="13"/>
  <c r="I37" i="13" s="1"/>
  <c r="S37" i="13"/>
  <c r="J37" i="13" s="1"/>
  <c r="T37" i="13"/>
  <c r="K37" i="13" s="1"/>
  <c r="O38" i="13"/>
  <c r="F38" i="13" s="1"/>
  <c r="P38" i="13"/>
  <c r="G38" i="13" s="1"/>
  <c r="Q38" i="13"/>
  <c r="H38" i="13" s="1"/>
  <c r="R38" i="13"/>
  <c r="I38" i="13" s="1"/>
  <c r="S38" i="13"/>
  <c r="J38" i="13" s="1"/>
  <c r="T38" i="13"/>
  <c r="K38" i="13" s="1"/>
  <c r="O39" i="13"/>
  <c r="F39" i="13" s="1"/>
  <c r="P39" i="13"/>
  <c r="G39" i="13" s="1"/>
  <c r="Q39" i="13"/>
  <c r="H39" i="13" s="1"/>
  <c r="R39" i="13"/>
  <c r="I39" i="13" s="1"/>
  <c r="S39" i="13"/>
  <c r="J39" i="13" s="1"/>
  <c r="T39" i="13"/>
  <c r="K39" i="13" s="1"/>
  <c r="O40" i="13"/>
  <c r="F40" i="13" s="1"/>
  <c r="P40" i="13"/>
  <c r="G40" i="13" s="1"/>
  <c r="Q40" i="13"/>
  <c r="H40" i="13" s="1"/>
  <c r="R40" i="13"/>
  <c r="I40" i="13" s="1"/>
  <c r="S40" i="13"/>
  <c r="J40" i="13" s="1"/>
  <c r="T40" i="13"/>
  <c r="K40" i="13" s="1"/>
  <c r="O41" i="13"/>
  <c r="F41" i="13" s="1"/>
  <c r="P41" i="13"/>
  <c r="G41" i="13" s="1"/>
  <c r="Q41" i="13"/>
  <c r="H41" i="13" s="1"/>
  <c r="R41" i="13"/>
  <c r="I41" i="13" s="1"/>
  <c r="S41" i="13"/>
  <c r="J41" i="13" s="1"/>
  <c r="T41" i="13"/>
  <c r="K41" i="13" s="1"/>
  <c r="O42" i="13"/>
  <c r="F42" i="13" s="1"/>
  <c r="P42" i="13"/>
  <c r="G42" i="13" s="1"/>
  <c r="Q42" i="13"/>
  <c r="H42" i="13" s="1"/>
  <c r="R42" i="13"/>
  <c r="I42" i="13" s="1"/>
  <c r="S42" i="13"/>
  <c r="J42" i="13" s="1"/>
  <c r="T42" i="13"/>
  <c r="K42" i="13" s="1"/>
  <c r="O43" i="13"/>
  <c r="F43" i="13" s="1"/>
  <c r="P43" i="13"/>
  <c r="G43" i="13" s="1"/>
  <c r="Q43" i="13"/>
  <c r="H43" i="13" s="1"/>
  <c r="R43" i="13"/>
  <c r="I43" i="13" s="1"/>
  <c r="S43" i="13"/>
  <c r="J43" i="13" s="1"/>
  <c r="T43" i="13"/>
  <c r="K43" i="13" s="1"/>
  <c r="O44" i="13"/>
  <c r="F44" i="13" s="1"/>
  <c r="P44" i="13"/>
  <c r="G44" i="13" s="1"/>
  <c r="Q44" i="13"/>
  <c r="H44" i="13" s="1"/>
  <c r="R44" i="13"/>
  <c r="I44" i="13" s="1"/>
  <c r="S44" i="13"/>
  <c r="J44" i="13" s="1"/>
  <c r="T44" i="13"/>
  <c r="K44" i="13" s="1"/>
  <c r="O45" i="13"/>
  <c r="F45" i="13" s="1"/>
  <c r="P45" i="13"/>
  <c r="G45" i="13" s="1"/>
  <c r="Q45" i="13"/>
  <c r="H45" i="13" s="1"/>
  <c r="R45" i="13"/>
  <c r="I45" i="13" s="1"/>
  <c r="S45" i="13"/>
  <c r="J45" i="13" s="1"/>
  <c r="T45" i="13"/>
  <c r="K45" i="13" s="1"/>
  <c r="O46" i="13"/>
  <c r="F46" i="13" s="1"/>
  <c r="P46" i="13"/>
  <c r="G46" i="13" s="1"/>
  <c r="Q46" i="13"/>
  <c r="H46" i="13" s="1"/>
  <c r="R46" i="13"/>
  <c r="I46" i="13" s="1"/>
  <c r="S46" i="13"/>
  <c r="J46" i="13" s="1"/>
  <c r="T46" i="13"/>
  <c r="K46" i="13" s="1"/>
  <c r="O47" i="13"/>
  <c r="F47" i="13" s="1"/>
  <c r="P47" i="13"/>
  <c r="G47" i="13" s="1"/>
  <c r="Q47" i="13"/>
  <c r="H47" i="13" s="1"/>
  <c r="R47" i="13"/>
  <c r="I47" i="13" s="1"/>
  <c r="S47" i="13"/>
  <c r="J47" i="13" s="1"/>
  <c r="T47" i="13"/>
  <c r="K47" i="13" s="1"/>
  <c r="O48" i="13"/>
  <c r="F48" i="13" s="1"/>
  <c r="P48" i="13"/>
  <c r="G48" i="13" s="1"/>
  <c r="Q48" i="13"/>
  <c r="H48" i="13" s="1"/>
  <c r="R48" i="13"/>
  <c r="I48" i="13" s="1"/>
  <c r="S48" i="13"/>
  <c r="J48" i="13" s="1"/>
  <c r="T48" i="13"/>
  <c r="K48" i="13" s="1"/>
  <c r="O49" i="13"/>
  <c r="F49" i="13" s="1"/>
  <c r="P49" i="13"/>
  <c r="G49" i="13" s="1"/>
  <c r="Q49" i="13"/>
  <c r="H49" i="13" s="1"/>
  <c r="R49" i="13"/>
  <c r="I49" i="13" s="1"/>
  <c r="S49" i="13"/>
  <c r="J49" i="13" s="1"/>
  <c r="T49" i="13"/>
  <c r="K49" i="13" s="1"/>
  <c r="O50" i="13"/>
  <c r="F50" i="13" s="1"/>
  <c r="P50" i="13"/>
  <c r="G50" i="13" s="1"/>
  <c r="Q50" i="13"/>
  <c r="H50" i="13" s="1"/>
  <c r="R50" i="13"/>
  <c r="I50" i="13" s="1"/>
  <c r="S50" i="13"/>
  <c r="J50" i="13" s="1"/>
  <c r="T50" i="13"/>
  <c r="K50" i="13" s="1"/>
  <c r="O51" i="13"/>
  <c r="F51" i="13" s="1"/>
  <c r="P51" i="13"/>
  <c r="G51" i="13" s="1"/>
  <c r="Q51" i="13"/>
  <c r="H51" i="13" s="1"/>
  <c r="R51" i="13"/>
  <c r="I51" i="13" s="1"/>
  <c r="S51" i="13"/>
  <c r="J51" i="13" s="1"/>
  <c r="T51" i="13"/>
  <c r="K51" i="13" s="1"/>
  <c r="O52" i="13"/>
  <c r="F52" i="13" s="1"/>
  <c r="P52" i="13"/>
  <c r="G52" i="13" s="1"/>
  <c r="Q52" i="13"/>
  <c r="H52" i="13" s="1"/>
  <c r="R52" i="13"/>
  <c r="I52" i="13" s="1"/>
  <c r="S52" i="13"/>
  <c r="J52" i="13" s="1"/>
  <c r="T52" i="13"/>
  <c r="K52" i="13" s="1"/>
  <c r="O53" i="13"/>
  <c r="F53" i="13" s="1"/>
  <c r="P53" i="13"/>
  <c r="G53" i="13" s="1"/>
  <c r="Q53" i="13"/>
  <c r="H53" i="13" s="1"/>
  <c r="R53" i="13"/>
  <c r="I53" i="13" s="1"/>
  <c r="S53" i="13"/>
  <c r="J53" i="13" s="1"/>
  <c r="T53" i="13"/>
  <c r="K53" i="13" s="1"/>
  <c r="O54" i="13"/>
  <c r="F54" i="13" s="1"/>
  <c r="P54" i="13"/>
  <c r="G54" i="13" s="1"/>
  <c r="Q54" i="13"/>
  <c r="H54" i="13" s="1"/>
  <c r="R54" i="13"/>
  <c r="I54" i="13" s="1"/>
  <c r="S54" i="13"/>
  <c r="J54" i="13" s="1"/>
  <c r="T54" i="13"/>
  <c r="K54" i="13" s="1"/>
  <c r="O55" i="13"/>
  <c r="F55" i="13" s="1"/>
  <c r="P55" i="13"/>
  <c r="G55" i="13" s="1"/>
  <c r="Q55" i="13"/>
  <c r="H55" i="13" s="1"/>
  <c r="R55" i="13"/>
  <c r="I55" i="13" s="1"/>
  <c r="S55" i="13"/>
  <c r="J55" i="13" s="1"/>
  <c r="T55" i="13"/>
  <c r="K55" i="13" s="1"/>
  <c r="O56" i="13"/>
  <c r="F56" i="13" s="1"/>
  <c r="P56" i="13"/>
  <c r="G56" i="13" s="1"/>
  <c r="Q56" i="13"/>
  <c r="H56" i="13" s="1"/>
  <c r="R56" i="13"/>
  <c r="I56" i="13" s="1"/>
  <c r="S56" i="13"/>
  <c r="J56" i="13" s="1"/>
  <c r="T56" i="13"/>
  <c r="K56" i="13" s="1"/>
  <c r="O57" i="13"/>
  <c r="F57" i="13" s="1"/>
  <c r="P57" i="13"/>
  <c r="G57" i="13" s="1"/>
  <c r="Q57" i="13"/>
  <c r="H57" i="13" s="1"/>
  <c r="R57" i="13"/>
  <c r="I57" i="13" s="1"/>
  <c r="S57" i="13"/>
  <c r="J57" i="13" s="1"/>
  <c r="T57" i="13"/>
  <c r="K57" i="13" s="1"/>
  <c r="O58" i="13"/>
  <c r="F58" i="13" s="1"/>
  <c r="P58" i="13"/>
  <c r="G58" i="13" s="1"/>
  <c r="Q58" i="13"/>
  <c r="H58" i="13" s="1"/>
  <c r="R58" i="13"/>
  <c r="I58" i="13" s="1"/>
  <c r="S58" i="13"/>
  <c r="J58" i="13" s="1"/>
  <c r="T58" i="13"/>
  <c r="K58" i="13" s="1"/>
  <c r="O59" i="13"/>
  <c r="F59" i="13" s="1"/>
  <c r="P59" i="13"/>
  <c r="G59" i="13" s="1"/>
  <c r="Q59" i="13"/>
  <c r="H59" i="13" s="1"/>
  <c r="R59" i="13"/>
  <c r="I59" i="13" s="1"/>
  <c r="S59" i="13"/>
  <c r="J59" i="13" s="1"/>
  <c r="T59" i="13"/>
  <c r="K59" i="13" s="1"/>
  <c r="O60" i="13"/>
  <c r="F60" i="13" s="1"/>
  <c r="P60" i="13"/>
  <c r="G60" i="13" s="1"/>
  <c r="Q60" i="13"/>
  <c r="H60" i="13" s="1"/>
  <c r="R60" i="13"/>
  <c r="I60" i="13" s="1"/>
  <c r="S60" i="13"/>
  <c r="J60" i="13" s="1"/>
  <c r="T60" i="13"/>
  <c r="K60" i="13" s="1"/>
  <c r="O61" i="13"/>
  <c r="F61" i="13" s="1"/>
  <c r="P61" i="13"/>
  <c r="G61" i="13" s="1"/>
  <c r="Q61" i="13"/>
  <c r="H61" i="13" s="1"/>
  <c r="R61" i="13"/>
  <c r="I61" i="13" s="1"/>
  <c r="S61" i="13"/>
  <c r="J61" i="13" s="1"/>
  <c r="T61" i="13"/>
  <c r="K61" i="13" s="1"/>
  <c r="O62" i="13"/>
  <c r="F62" i="13" s="1"/>
  <c r="P62" i="13"/>
  <c r="G62" i="13" s="1"/>
  <c r="Q62" i="13"/>
  <c r="H62" i="13" s="1"/>
  <c r="R62" i="13"/>
  <c r="I62" i="13" s="1"/>
  <c r="S62" i="13"/>
  <c r="J62" i="13" s="1"/>
  <c r="T62" i="13"/>
  <c r="K62" i="13" s="1"/>
  <c r="O63" i="13"/>
  <c r="F63" i="13" s="1"/>
  <c r="P63" i="13"/>
  <c r="G63" i="13" s="1"/>
  <c r="Q63" i="13"/>
  <c r="H63" i="13" s="1"/>
  <c r="R63" i="13"/>
  <c r="I63" i="13" s="1"/>
  <c r="S63" i="13"/>
  <c r="J63" i="13" s="1"/>
  <c r="T63" i="13"/>
  <c r="K63" i="13" s="1"/>
  <c r="O64" i="13"/>
  <c r="F64" i="13" s="1"/>
  <c r="P64" i="13"/>
  <c r="G64" i="13" s="1"/>
  <c r="Q64" i="13"/>
  <c r="H64" i="13" s="1"/>
  <c r="R64" i="13"/>
  <c r="I64" i="13" s="1"/>
  <c r="S64" i="13"/>
  <c r="J64" i="13" s="1"/>
  <c r="T64" i="13"/>
  <c r="K64" i="13" s="1"/>
  <c r="O65" i="13"/>
  <c r="F65" i="13" s="1"/>
  <c r="P65" i="13"/>
  <c r="G65" i="13" s="1"/>
  <c r="Q65" i="13"/>
  <c r="H65" i="13" s="1"/>
  <c r="R65" i="13"/>
  <c r="I65" i="13" s="1"/>
  <c r="S65" i="13"/>
  <c r="J65" i="13" s="1"/>
  <c r="T65" i="13"/>
  <c r="K65" i="13" s="1"/>
  <c r="O66" i="13"/>
  <c r="F66" i="13" s="1"/>
  <c r="P66" i="13"/>
  <c r="G66" i="13" s="1"/>
  <c r="Q66" i="13"/>
  <c r="H66" i="13" s="1"/>
  <c r="R66" i="13"/>
  <c r="I66" i="13" s="1"/>
  <c r="S66" i="13"/>
  <c r="J66" i="13" s="1"/>
  <c r="T66" i="13"/>
  <c r="K66" i="13" s="1"/>
  <c r="O67" i="13"/>
  <c r="F67" i="13" s="1"/>
  <c r="P67" i="13"/>
  <c r="G67" i="13" s="1"/>
  <c r="Q67" i="13"/>
  <c r="H67" i="13" s="1"/>
  <c r="R67" i="13"/>
  <c r="I67" i="13" s="1"/>
  <c r="S67" i="13"/>
  <c r="J67" i="13" s="1"/>
  <c r="T67" i="13"/>
  <c r="K67" i="13" s="1"/>
  <c r="O68" i="13"/>
  <c r="F68" i="13" s="1"/>
  <c r="P68" i="13"/>
  <c r="G68" i="13" s="1"/>
  <c r="Q68" i="13"/>
  <c r="H68" i="13" s="1"/>
  <c r="R68" i="13"/>
  <c r="I68" i="13" s="1"/>
  <c r="S68" i="13"/>
  <c r="J68" i="13" s="1"/>
  <c r="T68" i="13"/>
  <c r="K68" i="13" s="1"/>
  <c r="O69" i="13"/>
  <c r="F69" i="13" s="1"/>
  <c r="P69" i="13"/>
  <c r="G69" i="13" s="1"/>
  <c r="Q69" i="13"/>
  <c r="H69" i="13" s="1"/>
  <c r="R69" i="13"/>
  <c r="I69" i="13" s="1"/>
  <c r="S69" i="13"/>
  <c r="J69" i="13" s="1"/>
  <c r="T69" i="13"/>
  <c r="K69" i="13" s="1"/>
  <c r="O70" i="13"/>
  <c r="F70" i="13" s="1"/>
  <c r="P70" i="13"/>
  <c r="G70" i="13" s="1"/>
  <c r="Q70" i="13"/>
  <c r="H70" i="13" s="1"/>
  <c r="R70" i="13"/>
  <c r="I70" i="13" s="1"/>
  <c r="S70" i="13"/>
  <c r="J70" i="13" s="1"/>
  <c r="T70" i="13"/>
  <c r="K70" i="13" s="1"/>
  <c r="O71" i="13"/>
  <c r="F71" i="13" s="1"/>
  <c r="P71" i="13"/>
  <c r="G71" i="13" s="1"/>
  <c r="Q71" i="13"/>
  <c r="H71" i="13" s="1"/>
  <c r="R71" i="13"/>
  <c r="I71" i="13" s="1"/>
  <c r="S71" i="13"/>
  <c r="J71" i="13" s="1"/>
  <c r="T71" i="13"/>
  <c r="K71" i="13" s="1"/>
  <c r="O72" i="13"/>
  <c r="F72" i="13" s="1"/>
  <c r="P72" i="13"/>
  <c r="G72" i="13" s="1"/>
  <c r="Q72" i="13"/>
  <c r="H72" i="13" s="1"/>
  <c r="R72" i="13"/>
  <c r="I72" i="13" s="1"/>
  <c r="S72" i="13"/>
  <c r="J72" i="13" s="1"/>
  <c r="T72" i="13"/>
  <c r="K72" i="13" s="1"/>
  <c r="O73" i="13"/>
  <c r="F73" i="13" s="1"/>
  <c r="P73" i="13"/>
  <c r="G73" i="13" s="1"/>
  <c r="Q73" i="13"/>
  <c r="H73" i="13" s="1"/>
  <c r="R73" i="13"/>
  <c r="I73" i="13" s="1"/>
  <c r="S73" i="13"/>
  <c r="J73" i="13" s="1"/>
  <c r="T73" i="13"/>
  <c r="K73" i="13" s="1"/>
  <c r="O74" i="13"/>
  <c r="F74" i="13" s="1"/>
  <c r="P74" i="13"/>
  <c r="G74" i="13" s="1"/>
  <c r="Q74" i="13"/>
  <c r="H74" i="13" s="1"/>
  <c r="R74" i="13"/>
  <c r="I74" i="13" s="1"/>
  <c r="S74" i="13"/>
  <c r="J74" i="13" s="1"/>
  <c r="T74" i="13"/>
  <c r="K74" i="13" s="1"/>
  <c r="O75" i="13"/>
  <c r="F75" i="13" s="1"/>
  <c r="P75" i="13"/>
  <c r="G75" i="13" s="1"/>
  <c r="Q75" i="13"/>
  <c r="H75" i="13" s="1"/>
  <c r="R75" i="13"/>
  <c r="I75" i="13" s="1"/>
  <c r="S75" i="13"/>
  <c r="J75" i="13" s="1"/>
  <c r="T75" i="13"/>
  <c r="K75" i="13" s="1"/>
  <c r="O76" i="13"/>
  <c r="F76" i="13" s="1"/>
  <c r="P76" i="13"/>
  <c r="G76" i="13" s="1"/>
  <c r="Q76" i="13"/>
  <c r="H76" i="13" s="1"/>
  <c r="R76" i="13"/>
  <c r="I76" i="13" s="1"/>
  <c r="S76" i="13"/>
  <c r="J76" i="13" s="1"/>
  <c r="T76" i="13"/>
  <c r="K76" i="13" s="1"/>
  <c r="O77" i="13"/>
  <c r="F77" i="13" s="1"/>
  <c r="P77" i="13"/>
  <c r="G77" i="13" s="1"/>
  <c r="Q77" i="13"/>
  <c r="H77" i="13" s="1"/>
  <c r="R77" i="13"/>
  <c r="I77" i="13" s="1"/>
  <c r="S77" i="13"/>
  <c r="J77" i="13" s="1"/>
  <c r="T77" i="13"/>
  <c r="K77" i="13" s="1"/>
  <c r="O78" i="13"/>
  <c r="F78" i="13" s="1"/>
  <c r="P78" i="13"/>
  <c r="G78" i="13" s="1"/>
  <c r="Q78" i="13"/>
  <c r="H78" i="13" s="1"/>
  <c r="R78" i="13"/>
  <c r="I78" i="13" s="1"/>
  <c r="S78" i="13"/>
  <c r="J78" i="13" s="1"/>
  <c r="T78" i="13"/>
  <c r="K78" i="13" s="1"/>
  <c r="O79" i="13"/>
  <c r="F79" i="13" s="1"/>
  <c r="P79" i="13"/>
  <c r="G79" i="13" s="1"/>
  <c r="Q79" i="13"/>
  <c r="H79" i="13" s="1"/>
  <c r="R79" i="13"/>
  <c r="I79" i="13" s="1"/>
  <c r="S79" i="13"/>
  <c r="J79" i="13" s="1"/>
  <c r="T79" i="13"/>
  <c r="K79" i="13" s="1"/>
  <c r="O80" i="13"/>
  <c r="F80" i="13" s="1"/>
  <c r="P80" i="13"/>
  <c r="G80" i="13" s="1"/>
  <c r="Q80" i="13"/>
  <c r="H80" i="13" s="1"/>
  <c r="R80" i="13"/>
  <c r="I80" i="13" s="1"/>
  <c r="S80" i="13"/>
  <c r="J80" i="13" s="1"/>
  <c r="T80" i="13"/>
  <c r="K80" i="13" s="1"/>
  <c r="O81" i="13"/>
  <c r="F81" i="13" s="1"/>
  <c r="P81" i="13"/>
  <c r="G81" i="13" s="1"/>
  <c r="Q81" i="13"/>
  <c r="H81" i="13" s="1"/>
  <c r="R81" i="13"/>
  <c r="I81" i="13" s="1"/>
  <c r="S81" i="13"/>
  <c r="J81" i="13" s="1"/>
  <c r="T81" i="13"/>
  <c r="K81" i="13" s="1"/>
  <c r="O82" i="13"/>
  <c r="F82" i="13" s="1"/>
  <c r="P82" i="13"/>
  <c r="G82" i="13" s="1"/>
  <c r="Q82" i="13"/>
  <c r="H82" i="13" s="1"/>
  <c r="R82" i="13"/>
  <c r="I82" i="13" s="1"/>
  <c r="S82" i="13"/>
  <c r="J82" i="13" s="1"/>
  <c r="T82" i="13"/>
  <c r="K82" i="13" s="1"/>
  <c r="O83" i="13"/>
  <c r="F83" i="13" s="1"/>
  <c r="P83" i="13"/>
  <c r="G83" i="13" s="1"/>
  <c r="Q83" i="13"/>
  <c r="H83" i="13" s="1"/>
  <c r="R83" i="13"/>
  <c r="I83" i="13" s="1"/>
  <c r="S83" i="13"/>
  <c r="J83" i="13" s="1"/>
  <c r="T83" i="13"/>
  <c r="K83" i="13" s="1"/>
  <c r="O84" i="13"/>
  <c r="F84" i="13" s="1"/>
  <c r="P84" i="13"/>
  <c r="G84" i="13" s="1"/>
  <c r="Q84" i="13"/>
  <c r="H84" i="13" s="1"/>
  <c r="R84" i="13"/>
  <c r="I84" i="13" s="1"/>
  <c r="S84" i="13"/>
  <c r="J84" i="13" s="1"/>
  <c r="T84" i="13"/>
  <c r="K84" i="13" s="1"/>
  <c r="O85" i="13"/>
  <c r="F85" i="13" s="1"/>
  <c r="P85" i="13"/>
  <c r="G85" i="13" s="1"/>
  <c r="Q85" i="13"/>
  <c r="H85" i="13" s="1"/>
  <c r="R85" i="13"/>
  <c r="I85" i="13" s="1"/>
  <c r="S85" i="13"/>
  <c r="J85" i="13" s="1"/>
  <c r="T85" i="13"/>
  <c r="K85" i="13" s="1"/>
  <c r="O86" i="13"/>
  <c r="F86" i="13" s="1"/>
  <c r="P86" i="13"/>
  <c r="G86" i="13" s="1"/>
  <c r="Q86" i="13"/>
  <c r="H86" i="13" s="1"/>
  <c r="R86" i="13"/>
  <c r="I86" i="13" s="1"/>
  <c r="S86" i="13"/>
  <c r="J86" i="13" s="1"/>
  <c r="T86" i="13"/>
  <c r="K86" i="13" s="1"/>
  <c r="O87" i="13"/>
  <c r="F87" i="13" s="1"/>
  <c r="P87" i="13"/>
  <c r="G87" i="13" s="1"/>
  <c r="Q87" i="13"/>
  <c r="H87" i="13" s="1"/>
  <c r="R87" i="13"/>
  <c r="I87" i="13" s="1"/>
  <c r="S87" i="13"/>
  <c r="J87" i="13" s="1"/>
  <c r="T87" i="13"/>
  <c r="K87" i="13" s="1"/>
  <c r="O88" i="13"/>
  <c r="F88" i="13" s="1"/>
  <c r="P88" i="13"/>
  <c r="G88" i="13" s="1"/>
  <c r="Q88" i="13"/>
  <c r="H88" i="13" s="1"/>
  <c r="R88" i="13"/>
  <c r="I88" i="13" s="1"/>
  <c r="S88" i="13"/>
  <c r="J88" i="13" s="1"/>
  <c r="T88" i="13"/>
  <c r="K88" i="13" s="1"/>
  <c r="O89" i="13"/>
  <c r="F89" i="13" s="1"/>
  <c r="P89" i="13"/>
  <c r="G89" i="13" s="1"/>
  <c r="Q89" i="13"/>
  <c r="H89" i="13" s="1"/>
  <c r="R89" i="13"/>
  <c r="I89" i="13" s="1"/>
  <c r="S89" i="13"/>
  <c r="J89" i="13" s="1"/>
  <c r="T89" i="13"/>
  <c r="K89" i="13" s="1"/>
  <c r="O90" i="13"/>
  <c r="F90" i="13" s="1"/>
  <c r="P90" i="13"/>
  <c r="G90" i="13" s="1"/>
  <c r="Q90" i="13"/>
  <c r="H90" i="13" s="1"/>
  <c r="R90" i="13"/>
  <c r="I90" i="13" s="1"/>
  <c r="S90" i="13"/>
  <c r="J90" i="13" s="1"/>
  <c r="T90" i="13"/>
  <c r="K90" i="13" s="1"/>
  <c r="O91" i="13"/>
  <c r="F91" i="13" s="1"/>
  <c r="P91" i="13"/>
  <c r="G91" i="13" s="1"/>
  <c r="Q91" i="13"/>
  <c r="H91" i="13" s="1"/>
  <c r="R91" i="13"/>
  <c r="I91" i="13" s="1"/>
  <c r="S91" i="13"/>
  <c r="J91" i="13" s="1"/>
  <c r="T91" i="13"/>
  <c r="K91" i="13" s="1"/>
  <c r="O92" i="13"/>
  <c r="F92" i="13" s="1"/>
  <c r="P92" i="13"/>
  <c r="G92" i="13" s="1"/>
  <c r="Q92" i="13"/>
  <c r="H92" i="13" s="1"/>
  <c r="R92" i="13"/>
  <c r="I92" i="13" s="1"/>
  <c r="S92" i="13"/>
  <c r="J92" i="13" s="1"/>
  <c r="T92" i="13"/>
  <c r="K92" i="13" s="1"/>
  <c r="O93" i="13"/>
  <c r="F93" i="13" s="1"/>
  <c r="P93" i="13"/>
  <c r="G93" i="13" s="1"/>
  <c r="Q93" i="13"/>
  <c r="H93" i="13" s="1"/>
  <c r="R93" i="13"/>
  <c r="I93" i="13" s="1"/>
  <c r="S93" i="13"/>
  <c r="J93" i="13" s="1"/>
  <c r="T93" i="13"/>
  <c r="K93" i="13" s="1"/>
  <c r="O94" i="13"/>
  <c r="F94" i="13" s="1"/>
  <c r="P94" i="13"/>
  <c r="G94" i="13" s="1"/>
  <c r="Q94" i="13"/>
  <c r="H94" i="13" s="1"/>
  <c r="R94" i="13"/>
  <c r="I94" i="13" s="1"/>
  <c r="S94" i="13"/>
  <c r="J94" i="13" s="1"/>
  <c r="T94" i="13"/>
  <c r="K94" i="13" s="1"/>
  <c r="O95" i="13"/>
  <c r="F95" i="13" s="1"/>
  <c r="P95" i="13"/>
  <c r="G95" i="13" s="1"/>
  <c r="Q95" i="13"/>
  <c r="H95" i="13" s="1"/>
  <c r="R95" i="13"/>
  <c r="I95" i="13" s="1"/>
  <c r="S95" i="13"/>
  <c r="J95" i="13" s="1"/>
  <c r="T95" i="13"/>
  <c r="K95" i="13" s="1"/>
  <c r="O96" i="13"/>
  <c r="F96" i="13" s="1"/>
  <c r="P96" i="13"/>
  <c r="G96" i="13" s="1"/>
  <c r="Q96" i="13"/>
  <c r="H96" i="13" s="1"/>
  <c r="R96" i="13"/>
  <c r="I96" i="13" s="1"/>
  <c r="S96" i="13"/>
  <c r="J96" i="13" s="1"/>
  <c r="T96" i="13"/>
  <c r="K96" i="13" s="1"/>
  <c r="O97" i="13"/>
  <c r="F97" i="13" s="1"/>
  <c r="P97" i="13"/>
  <c r="G97" i="13" s="1"/>
  <c r="Q97" i="13"/>
  <c r="H97" i="13" s="1"/>
  <c r="R97" i="13"/>
  <c r="I97" i="13" s="1"/>
  <c r="S97" i="13"/>
  <c r="J97" i="13" s="1"/>
  <c r="T97" i="13"/>
  <c r="K97" i="13" s="1"/>
  <c r="O98" i="13"/>
  <c r="F98" i="13" s="1"/>
  <c r="P98" i="13"/>
  <c r="G98" i="13" s="1"/>
  <c r="Q98" i="13"/>
  <c r="H98" i="13" s="1"/>
  <c r="R98" i="13"/>
  <c r="I98" i="13" s="1"/>
  <c r="S98" i="13"/>
  <c r="J98" i="13" s="1"/>
  <c r="T98" i="13"/>
  <c r="K98" i="13" s="1"/>
  <c r="O99" i="13"/>
  <c r="F99" i="13" s="1"/>
  <c r="P99" i="13"/>
  <c r="G99" i="13" s="1"/>
  <c r="Q99" i="13"/>
  <c r="H99" i="13" s="1"/>
  <c r="R99" i="13"/>
  <c r="I99" i="13" s="1"/>
  <c r="S99" i="13"/>
  <c r="J99" i="13" s="1"/>
  <c r="T99" i="13"/>
  <c r="K99" i="13" s="1"/>
  <c r="P7" i="13"/>
  <c r="G7" i="13" s="1"/>
  <c r="Q7" i="13"/>
  <c r="H7" i="13" s="1"/>
  <c r="R7" i="13"/>
  <c r="I7" i="13" s="1"/>
  <c r="S7" i="13"/>
  <c r="J7" i="13" s="1"/>
  <c r="T7" i="13"/>
  <c r="K7" i="13" s="1"/>
  <c r="O7" i="13"/>
  <c r="F7" i="13" s="1"/>
  <c r="E200" i="10"/>
  <c r="U200" i="10"/>
  <c r="N201" i="10"/>
  <c r="R201" i="10"/>
  <c r="V201" i="10"/>
  <c r="Z201" i="10"/>
  <c r="H202" i="10"/>
  <c r="L202" i="10"/>
  <c r="P202" i="10"/>
  <c r="X202" i="10"/>
  <c r="J203" i="10"/>
  <c r="N203" i="10"/>
  <c r="R203" i="10"/>
  <c r="V203" i="10"/>
  <c r="Z203" i="10"/>
  <c r="H204" i="10"/>
  <c r="L204" i="10"/>
  <c r="T204" i="10"/>
  <c r="H208" i="10"/>
  <c r="L208" i="10"/>
  <c r="P208" i="10"/>
  <c r="X208" i="10"/>
  <c r="J209" i="10"/>
  <c r="N209" i="10"/>
  <c r="R209" i="10"/>
  <c r="V209" i="10"/>
  <c r="Z209" i="10"/>
  <c r="H210" i="10"/>
  <c r="K210" i="10"/>
  <c r="L210" i="10"/>
  <c r="P210" i="10"/>
  <c r="U210" i="10"/>
  <c r="E212" i="10"/>
  <c r="J212" i="10"/>
  <c r="N212" i="10"/>
  <c r="O212" i="10"/>
  <c r="R212" i="10"/>
  <c r="U212" i="10"/>
  <c r="V212" i="10"/>
  <c r="W212" i="10"/>
  <c r="Z212" i="10"/>
  <c r="H213" i="10"/>
  <c r="I213" i="10"/>
  <c r="L213" i="10"/>
  <c r="O213" i="10"/>
  <c r="S213" i="10"/>
  <c r="T213" i="10"/>
  <c r="W213" i="10"/>
  <c r="Y213" i="10"/>
  <c r="I214" i="10"/>
  <c r="N214" i="10"/>
  <c r="R214" i="10"/>
  <c r="S214" i="10"/>
  <c r="V214" i="10"/>
  <c r="W214" i="10"/>
  <c r="Y214" i="10"/>
  <c r="Z214" i="10"/>
  <c r="E215" i="10"/>
  <c r="H215" i="10"/>
  <c r="L215" i="10"/>
  <c r="M215" i="10"/>
  <c r="S215" i="10"/>
  <c r="W215" i="10"/>
  <c r="X215" i="10"/>
  <c r="E216" i="10"/>
  <c r="F216" i="10"/>
  <c r="G216" i="10"/>
  <c r="M216" i="10"/>
  <c r="N216" i="10"/>
  <c r="O216" i="10"/>
  <c r="Q216" i="10"/>
  <c r="R216" i="10"/>
  <c r="V216" i="10"/>
  <c r="W216" i="10"/>
  <c r="Z216" i="10"/>
  <c r="M192" i="10"/>
  <c r="M202" i="10" s="1"/>
  <c r="N192" i="10"/>
  <c r="N200" i="10" s="1"/>
  <c r="O192" i="10"/>
  <c r="P192" i="10"/>
  <c r="Q192" i="10"/>
  <c r="Q200" i="10" s="1"/>
  <c r="R192" i="10"/>
  <c r="R200" i="10" s="1"/>
  <c r="S192" i="10"/>
  <c r="T192" i="10"/>
  <c r="T210" i="10" s="1"/>
  <c r="U192" i="10"/>
  <c r="U202" i="10" s="1"/>
  <c r="V192" i="10"/>
  <c r="V200" i="10" s="1"/>
  <c r="W192" i="10"/>
  <c r="X192" i="10"/>
  <c r="Y192" i="10"/>
  <c r="Y204" i="10" s="1"/>
  <c r="Z192" i="10"/>
  <c r="Z200" i="10" s="1"/>
  <c r="F197" i="10"/>
  <c r="G197" i="10"/>
  <c r="H197" i="10"/>
  <c r="I197" i="10"/>
  <c r="J197" i="10"/>
  <c r="K197" i="10"/>
  <c r="L197" i="10"/>
  <c r="M197" i="10"/>
  <c r="N197" i="10"/>
  <c r="O197" i="10"/>
  <c r="P197" i="10"/>
  <c r="Q197" i="10"/>
  <c r="R197" i="10"/>
  <c r="S197" i="10"/>
  <c r="T197" i="10"/>
  <c r="U197" i="10"/>
  <c r="V197" i="10"/>
  <c r="W197" i="10"/>
  <c r="X197" i="10"/>
  <c r="Y197" i="10"/>
  <c r="Z197" i="10"/>
  <c r="E195" i="8"/>
  <c r="F195" i="8"/>
  <c r="F200" i="8" s="1"/>
  <c r="G195" i="8"/>
  <c r="H195" i="8"/>
  <c r="H200" i="8" s="1"/>
  <c r="I195" i="8"/>
  <c r="J195" i="8"/>
  <c r="J200" i="8" s="1"/>
  <c r="K195" i="8"/>
  <c r="L195" i="8"/>
  <c r="L200" i="8" s="1"/>
  <c r="M195" i="8"/>
  <c r="N195" i="8"/>
  <c r="N200" i="8" s="1"/>
  <c r="O195" i="8"/>
  <c r="P195" i="8"/>
  <c r="P200" i="8" s="1"/>
  <c r="Q195" i="8"/>
  <c r="R195" i="8"/>
  <c r="R200" i="8" s="1"/>
  <c r="S195" i="8"/>
  <c r="T195" i="8"/>
  <c r="T200" i="8" s="1"/>
  <c r="U195" i="8"/>
  <c r="V195" i="8"/>
  <c r="V200" i="8" s="1"/>
  <c r="W195" i="8"/>
  <c r="X195" i="8"/>
  <c r="X200" i="8" s="1"/>
  <c r="Y195" i="8"/>
  <c r="Z195" i="8"/>
  <c r="Z200" i="8" s="1"/>
  <c r="AA195" i="8"/>
  <c r="AB195" i="8"/>
  <c r="AB200" i="8" s="1"/>
  <c r="AC195" i="8"/>
  <c r="AD195" i="8"/>
  <c r="AD200" i="8" s="1"/>
  <c r="AE195" i="8"/>
  <c r="AF195" i="8"/>
  <c r="AF200" i="8" s="1"/>
  <c r="AG195" i="8"/>
  <c r="AH195" i="8"/>
  <c r="AH200" i="8" s="1"/>
  <c r="AI195" i="8"/>
  <c r="AJ195" i="8"/>
  <c r="AJ200" i="8" s="1"/>
  <c r="AK195" i="8"/>
  <c r="AL195" i="8"/>
  <c r="AL200" i="8" s="1"/>
  <c r="AM195" i="8"/>
  <c r="AN195" i="8"/>
  <c r="AN200" i="8" s="1"/>
  <c r="AO195" i="8"/>
  <c r="AP195" i="8"/>
  <c r="AP200" i="8" s="1"/>
  <c r="AQ195" i="8"/>
  <c r="E196" i="8"/>
  <c r="F196" i="8"/>
  <c r="G196" i="8"/>
  <c r="H196" i="8"/>
  <c r="I196" i="8"/>
  <c r="J196" i="8"/>
  <c r="K196" i="8"/>
  <c r="L196" i="8"/>
  <c r="M196" i="8"/>
  <c r="N196" i="8"/>
  <c r="O196" i="8"/>
  <c r="P196" i="8"/>
  <c r="Q196" i="8"/>
  <c r="R196" i="8"/>
  <c r="S196" i="8"/>
  <c r="T196" i="8"/>
  <c r="U196" i="8"/>
  <c r="V196" i="8"/>
  <c r="W196" i="8"/>
  <c r="X196" i="8"/>
  <c r="Y196" i="8"/>
  <c r="Z196" i="8"/>
  <c r="AA196" i="8"/>
  <c r="AB196" i="8"/>
  <c r="AC196" i="8"/>
  <c r="AD196" i="8"/>
  <c r="AE196" i="8"/>
  <c r="AF196" i="8"/>
  <c r="AG196" i="8"/>
  <c r="AH196" i="8"/>
  <c r="AI196" i="8"/>
  <c r="AJ196" i="8"/>
  <c r="AK196" i="8"/>
  <c r="AL196" i="8"/>
  <c r="AM196" i="8"/>
  <c r="AN196" i="8"/>
  <c r="AO196" i="8"/>
  <c r="AP196" i="8"/>
  <c r="AQ196" i="8"/>
  <c r="E197" i="8"/>
  <c r="F197" i="8"/>
  <c r="G197" i="8"/>
  <c r="H197" i="8"/>
  <c r="I197" i="8"/>
  <c r="J197" i="8"/>
  <c r="K197" i="8"/>
  <c r="L197" i="8"/>
  <c r="M197" i="8"/>
  <c r="N197" i="8"/>
  <c r="O197" i="8"/>
  <c r="P197" i="8"/>
  <c r="Q197" i="8"/>
  <c r="R197" i="8"/>
  <c r="S197" i="8"/>
  <c r="T197" i="8"/>
  <c r="U197" i="8"/>
  <c r="V197" i="8"/>
  <c r="W197" i="8"/>
  <c r="X197" i="8"/>
  <c r="Y197" i="8"/>
  <c r="Z197" i="8"/>
  <c r="AA197" i="8"/>
  <c r="AB197" i="8"/>
  <c r="AC197" i="8"/>
  <c r="AD197" i="8"/>
  <c r="AE197" i="8"/>
  <c r="AF197" i="8"/>
  <c r="AG197" i="8"/>
  <c r="AH197" i="8"/>
  <c r="AI197" i="8"/>
  <c r="AJ197" i="8"/>
  <c r="AK197" i="8"/>
  <c r="AL197" i="8"/>
  <c r="AM197" i="8"/>
  <c r="AN197" i="8"/>
  <c r="AO197" i="8"/>
  <c r="AP197" i="8"/>
  <c r="AQ197" i="8"/>
  <c r="E198" i="8"/>
  <c r="F198" i="8"/>
  <c r="G198" i="8"/>
  <c r="G200" i="8" s="1"/>
  <c r="H198" i="8"/>
  <c r="I198" i="8"/>
  <c r="J198" i="8"/>
  <c r="K198" i="8"/>
  <c r="K200" i="8" s="1"/>
  <c r="L198" i="8"/>
  <c r="M198" i="8"/>
  <c r="N198" i="8"/>
  <c r="O198" i="8"/>
  <c r="O200" i="8" s="1"/>
  <c r="P198" i="8"/>
  <c r="Q198" i="8"/>
  <c r="R198" i="8"/>
  <c r="S198" i="8"/>
  <c r="S200" i="8" s="1"/>
  <c r="T198" i="8"/>
  <c r="U198" i="8"/>
  <c r="V198" i="8"/>
  <c r="W198" i="8"/>
  <c r="W200" i="8" s="1"/>
  <c r="X198" i="8"/>
  <c r="Y198" i="8"/>
  <c r="Z198" i="8"/>
  <c r="AA198" i="8"/>
  <c r="AA200" i="8" s="1"/>
  <c r="AB198" i="8"/>
  <c r="AC198" i="8"/>
  <c r="AD198" i="8"/>
  <c r="AE198" i="8"/>
  <c r="AE200" i="8" s="1"/>
  <c r="AF198" i="8"/>
  <c r="AG198" i="8"/>
  <c r="AH198" i="8"/>
  <c r="AI198" i="8"/>
  <c r="AI200" i="8" s="1"/>
  <c r="AJ198" i="8"/>
  <c r="AK198" i="8"/>
  <c r="AL198" i="8"/>
  <c r="AM198" i="8"/>
  <c r="AM200" i="8" s="1"/>
  <c r="AN198" i="8"/>
  <c r="AO198" i="8"/>
  <c r="AP198" i="8"/>
  <c r="AQ198" i="8"/>
  <c r="AQ200" i="8" s="1"/>
  <c r="E199" i="8"/>
  <c r="F199" i="8"/>
  <c r="G199" i="8"/>
  <c r="H199" i="8"/>
  <c r="I199" i="8"/>
  <c r="J199" i="8"/>
  <c r="K199" i="8"/>
  <c r="L199" i="8"/>
  <c r="M199" i="8"/>
  <c r="N199" i="8"/>
  <c r="O199" i="8"/>
  <c r="P199" i="8"/>
  <c r="Q199" i="8"/>
  <c r="R199" i="8"/>
  <c r="S199" i="8"/>
  <c r="T199" i="8"/>
  <c r="U199" i="8"/>
  <c r="V199" i="8"/>
  <c r="W199" i="8"/>
  <c r="X199" i="8"/>
  <c r="Y199" i="8"/>
  <c r="Z199" i="8"/>
  <c r="AA199" i="8"/>
  <c r="AB199" i="8"/>
  <c r="AC199" i="8"/>
  <c r="AD199" i="8"/>
  <c r="AE199" i="8"/>
  <c r="AF199" i="8"/>
  <c r="AG199" i="8"/>
  <c r="AH199" i="8"/>
  <c r="AI199" i="8"/>
  <c r="AJ199" i="8"/>
  <c r="AK199" i="8"/>
  <c r="AL199" i="8"/>
  <c r="AM199" i="8"/>
  <c r="AN199" i="8"/>
  <c r="AO199" i="8"/>
  <c r="AP199" i="8"/>
  <c r="AQ199" i="8"/>
  <c r="E200" i="8"/>
  <c r="I200" i="8"/>
  <c r="M200" i="8"/>
  <c r="Q200" i="8"/>
  <c r="U200" i="8"/>
  <c r="Y200" i="8"/>
  <c r="AC200" i="8"/>
  <c r="AG200" i="8"/>
  <c r="AK200" i="8"/>
  <c r="AO200" i="8"/>
  <c r="E203" i="8"/>
  <c r="F203" i="8"/>
  <c r="G203" i="8"/>
  <c r="H203" i="8"/>
  <c r="I203" i="8"/>
  <c r="J203" i="8"/>
  <c r="K203" i="8"/>
  <c r="L203" i="8"/>
  <c r="M203" i="8"/>
  <c r="N203" i="8"/>
  <c r="O203" i="8"/>
  <c r="P203" i="8"/>
  <c r="Q203" i="8"/>
  <c r="R203" i="8"/>
  <c r="S203" i="8"/>
  <c r="T203" i="8"/>
  <c r="U203" i="8"/>
  <c r="V203" i="8"/>
  <c r="W203" i="8"/>
  <c r="X203" i="8"/>
  <c r="Y203" i="8"/>
  <c r="Z203" i="8"/>
  <c r="AA203" i="8"/>
  <c r="AB203" i="8"/>
  <c r="AC203" i="8"/>
  <c r="AD203" i="8"/>
  <c r="AE203" i="8"/>
  <c r="AF203" i="8"/>
  <c r="AG203" i="8"/>
  <c r="AH203" i="8"/>
  <c r="AI203" i="8"/>
  <c r="AJ203" i="8"/>
  <c r="AK203" i="8"/>
  <c r="AL203" i="8"/>
  <c r="AM203" i="8"/>
  <c r="AN203" i="8"/>
  <c r="AO203" i="8"/>
  <c r="AP203" i="8"/>
  <c r="AQ203" i="8"/>
  <c r="E204" i="8"/>
  <c r="F204" i="8"/>
  <c r="G204" i="8"/>
  <c r="H204" i="8"/>
  <c r="I204" i="8"/>
  <c r="J204" i="8"/>
  <c r="K204" i="8"/>
  <c r="L204" i="8"/>
  <c r="M204" i="8"/>
  <c r="N204" i="8"/>
  <c r="O204" i="8"/>
  <c r="P204" i="8"/>
  <c r="Q204" i="8"/>
  <c r="R204" i="8"/>
  <c r="S204" i="8"/>
  <c r="T204" i="8"/>
  <c r="U204" i="8"/>
  <c r="V204" i="8"/>
  <c r="W204" i="8"/>
  <c r="X204" i="8"/>
  <c r="Y204" i="8"/>
  <c r="Z204" i="8"/>
  <c r="AA204" i="8"/>
  <c r="AB204" i="8"/>
  <c r="AC204" i="8"/>
  <c r="AD204" i="8"/>
  <c r="AE204" i="8"/>
  <c r="AF204" i="8"/>
  <c r="AG204" i="8"/>
  <c r="AH204" i="8"/>
  <c r="AI204" i="8"/>
  <c r="AJ204" i="8"/>
  <c r="AK204" i="8"/>
  <c r="AL204" i="8"/>
  <c r="AM204" i="8"/>
  <c r="AN204" i="8"/>
  <c r="AO204" i="8"/>
  <c r="AP204" i="8"/>
  <c r="AQ204" i="8"/>
  <c r="E205" i="8"/>
  <c r="F205" i="8"/>
  <c r="G205" i="8"/>
  <c r="H205" i="8"/>
  <c r="I205" i="8"/>
  <c r="J205" i="8"/>
  <c r="K205" i="8"/>
  <c r="L205" i="8"/>
  <c r="M205" i="8"/>
  <c r="N205" i="8"/>
  <c r="O205" i="8"/>
  <c r="P205" i="8"/>
  <c r="Q205" i="8"/>
  <c r="R205" i="8"/>
  <c r="S205" i="8"/>
  <c r="T205" i="8"/>
  <c r="U205" i="8"/>
  <c r="V205" i="8"/>
  <c r="W205" i="8"/>
  <c r="X205" i="8"/>
  <c r="Y205" i="8"/>
  <c r="Z205" i="8"/>
  <c r="AA205" i="8"/>
  <c r="AB205" i="8"/>
  <c r="AC205" i="8"/>
  <c r="AD205" i="8"/>
  <c r="AE205" i="8"/>
  <c r="AF205" i="8"/>
  <c r="AG205" i="8"/>
  <c r="AH205" i="8"/>
  <c r="AI205" i="8"/>
  <c r="AJ205" i="8"/>
  <c r="AK205" i="8"/>
  <c r="AL205" i="8"/>
  <c r="AM205" i="8"/>
  <c r="AN205" i="8"/>
  <c r="AO205" i="8"/>
  <c r="AP205" i="8"/>
  <c r="AQ205" i="8"/>
  <c r="E207" i="8"/>
  <c r="F207" i="8"/>
  <c r="G207" i="8"/>
  <c r="H207" i="8"/>
  <c r="I207" i="8"/>
  <c r="J207" i="8"/>
  <c r="K207" i="8"/>
  <c r="L207" i="8"/>
  <c r="M207" i="8"/>
  <c r="N207" i="8"/>
  <c r="O207" i="8"/>
  <c r="P207" i="8"/>
  <c r="Q207" i="8"/>
  <c r="R207" i="8"/>
  <c r="S207" i="8"/>
  <c r="T207" i="8"/>
  <c r="U207" i="8"/>
  <c r="V207" i="8"/>
  <c r="W207" i="8"/>
  <c r="X207" i="8"/>
  <c r="Y207" i="8"/>
  <c r="Z207" i="8"/>
  <c r="AA207" i="8"/>
  <c r="AB207" i="8"/>
  <c r="AC207" i="8"/>
  <c r="AD207" i="8"/>
  <c r="AE207" i="8"/>
  <c r="AF207" i="8"/>
  <c r="AG207" i="8"/>
  <c r="AH207" i="8"/>
  <c r="AI207" i="8"/>
  <c r="AJ207" i="8"/>
  <c r="AK207" i="8"/>
  <c r="AL207" i="8"/>
  <c r="AM207" i="8"/>
  <c r="AN207" i="8"/>
  <c r="AO207" i="8"/>
  <c r="AP207" i="8"/>
  <c r="AQ207" i="8"/>
  <c r="E208" i="8"/>
  <c r="F208" i="8"/>
  <c r="G208" i="8"/>
  <c r="H208" i="8"/>
  <c r="I208" i="8"/>
  <c r="J208" i="8"/>
  <c r="K208" i="8"/>
  <c r="L208" i="8"/>
  <c r="M208" i="8"/>
  <c r="N208" i="8"/>
  <c r="O208" i="8"/>
  <c r="P208" i="8"/>
  <c r="Q208" i="8"/>
  <c r="R208" i="8"/>
  <c r="S208" i="8"/>
  <c r="T208" i="8"/>
  <c r="U208" i="8"/>
  <c r="V208" i="8"/>
  <c r="W208" i="8"/>
  <c r="X208" i="8"/>
  <c r="Y208" i="8"/>
  <c r="Z208" i="8"/>
  <c r="AA208" i="8"/>
  <c r="AB208" i="8"/>
  <c r="AC208" i="8"/>
  <c r="AD208" i="8"/>
  <c r="AE208" i="8"/>
  <c r="AF208" i="8"/>
  <c r="AG208" i="8"/>
  <c r="AH208" i="8"/>
  <c r="AI208" i="8"/>
  <c r="AJ208" i="8"/>
  <c r="AK208" i="8"/>
  <c r="AL208" i="8"/>
  <c r="AM208" i="8"/>
  <c r="AN208" i="8"/>
  <c r="AO208" i="8"/>
  <c r="AP208" i="8"/>
  <c r="AQ208" i="8"/>
  <c r="E209" i="8"/>
  <c r="F209" i="8"/>
  <c r="G209" i="8"/>
  <c r="H209" i="8"/>
  <c r="I209" i="8"/>
  <c r="J209" i="8"/>
  <c r="K209" i="8"/>
  <c r="L209" i="8"/>
  <c r="M209" i="8"/>
  <c r="N209" i="8"/>
  <c r="O209" i="8"/>
  <c r="P209" i="8"/>
  <c r="Q209" i="8"/>
  <c r="R209" i="8"/>
  <c r="S209" i="8"/>
  <c r="T209" i="8"/>
  <c r="U209" i="8"/>
  <c r="V209" i="8"/>
  <c r="W209" i="8"/>
  <c r="X209" i="8"/>
  <c r="Y209" i="8"/>
  <c r="Z209" i="8"/>
  <c r="AA209" i="8"/>
  <c r="AB209" i="8"/>
  <c r="AC209" i="8"/>
  <c r="AD209" i="8"/>
  <c r="AE209" i="8"/>
  <c r="AF209" i="8"/>
  <c r="AG209" i="8"/>
  <c r="AH209" i="8"/>
  <c r="AI209" i="8"/>
  <c r="AJ209" i="8"/>
  <c r="AK209" i="8"/>
  <c r="AL209" i="8"/>
  <c r="AM209" i="8"/>
  <c r="AN209" i="8"/>
  <c r="AO209" i="8"/>
  <c r="AP209" i="8"/>
  <c r="AQ209" i="8"/>
  <c r="E210" i="8"/>
  <c r="F210" i="8"/>
  <c r="G210" i="8"/>
  <c r="H210" i="8"/>
  <c r="I210" i="8"/>
  <c r="J210" i="8"/>
  <c r="K210" i="8"/>
  <c r="L210" i="8"/>
  <c r="M210" i="8"/>
  <c r="N210" i="8"/>
  <c r="O210" i="8"/>
  <c r="P210" i="8"/>
  <c r="Q210" i="8"/>
  <c r="R210" i="8"/>
  <c r="S210" i="8"/>
  <c r="T210" i="8"/>
  <c r="U210" i="8"/>
  <c r="V210" i="8"/>
  <c r="W210" i="8"/>
  <c r="X210" i="8"/>
  <c r="Y210" i="8"/>
  <c r="Z210" i="8"/>
  <c r="AA210" i="8"/>
  <c r="AB210" i="8"/>
  <c r="AC210" i="8"/>
  <c r="AD210" i="8"/>
  <c r="AE210" i="8"/>
  <c r="AF210" i="8"/>
  <c r="AG210" i="8"/>
  <c r="AH210" i="8"/>
  <c r="AI210" i="8"/>
  <c r="AJ210" i="8"/>
  <c r="AK210" i="8"/>
  <c r="AL210" i="8"/>
  <c r="AM210" i="8"/>
  <c r="AN210" i="8"/>
  <c r="AO210" i="8"/>
  <c r="AP210" i="8"/>
  <c r="AQ210" i="8"/>
  <c r="E211" i="8"/>
  <c r="F211" i="8"/>
  <c r="G211" i="8"/>
  <c r="H211" i="8"/>
  <c r="I211" i="8"/>
  <c r="J211" i="8"/>
  <c r="K211" i="8"/>
  <c r="L211" i="8"/>
  <c r="M211" i="8"/>
  <c r="N211" i="8"/>
  <c r="O211" i="8"/>
  <c r="P211" i="8"/>
  <c r="Q211" i="8"/>
  <c r="R211" i="8"/>
  <c r="S211" i="8"/>
  <c r="T211" i="8"/>
  <c r="U211" i="8"/>
  <c r="V211" i="8"/>
  <c r="W211" i="8"/>
  <c r="X211" i="8"/>
  <c r="Y211" i="8"/>
  <c r="Z211" i="8"/>
  <c r="AA211" i="8"/>
  <c r="AB211" i="8"/>
  <c r="AC211" i="8"/>
  <c r="AD211" i="8"/>
  <c r="AE211" i="8"/>
  <c r="AF211" i="8"/>
  <c r="AG211" i="8"/>
  <c r="AH211" i="8"/>
  <c r="AI211" i="8"/>
  <c r="AJ211" i="8"/>
  <c r="AK211" i="8"/>
  <c r="AL211" i="8"/>
  <c r="AM211" i="8"/>
  <c r="AN211" i="8"/>
  <c r="AO211" i="8"/>
  <c r="AP211" i="8"/>
  <c r="AQ211" i="8"/>
  <c r="D211" i="8"/>
  <c r="D210" i="8"/>
  <c r="D209" i="8"/>
  <c r="D208" i="8"/>
  <c r="D207" i="8"/>
  <c r="D205" i="8"/>
  <c r="D204" i="8"/>
  <c r="D203" i="8"/>
  <c r="D199" i="8"/>
  <c r="D198" i="8"/>
  <c r="D197" i="8"/>
  <c r="D196" i="8"/>
  <c r="D200" i="8" s="1"/>
  <c r="D195" i="8"/>
  <c r="E197" i="10"/>
  <c r="D197" i="10"/>
  <c r="Q4" i="12"/>
  <c r="Q5" i="12"/>
  <c r="Q6" i="12"/>
  <c r="Q7" i="12"/>
  <c r="Q8" i="12"/>
  <c r="Q9" i="12"/>
  <c r="Q10" i="12"/>
  <c r="Q11" i="12"/>
  <c r="Q12" i="12"/>
  <c r="Q13" i="12"/>
  <c r="Q14" i="12"/>
  <c r="Q15" i="12"/>
  <c r="Q16" i="12"/>
  <c r="Q17" i="12"/>
  <c r="Q18" i="12"/>
  <c r="Q19" i="12"/>
  <c r="Q20" i="12"/>
  <c r="Q21" i="12"/>
  <c r="Q22" i="12"/>
  <c r="Q23" i="12"/>
  <c r="Q24" i="12"/>
  <c r="Q25" i="12"/>
  <c r="Q26" i="12"/>
  <c r="Q27" i="12"/>
  <c r="Q28" i="12"/>
  <c r="Q29" i="12"/>
  <c r="Q30" i="12"/>
  <c r="Q31" i="12"/>
  <c r="Q32" i="12"/>
  <c r="Q33" i="12"/>
  <c r="Q34" i="12"/>
  <c r="Q35" i="12"/>
  <c r="Q36" i="12"/>
  <c r="Q37" i="12"/>
  <c r="Q38" i="12"/>
  <c r="Q39" i="12"/>
  <c r="Q40" i="12"/>
  <c r="Q41" i="12"/>
  <c r="Q42" i="12"/>
  <c r="Q43" i="12"/>
  <c r="Q44" i="12"/>
  <c r="Q45" i="12"/>
  <c r="Q46" i="12"/>
  <c r="Q47" i="12"/>
  <c r="Q48" i="12"/>
  <c r="Q49" i="12"/>
  <c r="Q50" i="12"/>
  <c r="Q51" i="12"/>
  <c r="Q52" i="12"/>
  <c r="Q53" i="12"/>
  <c r="Q54" i="12"/>
  <c r="Q55" i="12"/>
  <c r="Q56" i="12"/>
  <c r="Q57" i="12"/>
  <c r="Q58" i="12"/>
  <c r="Q59" i="12"/>
  <c r="Q60" i="12"/>
  <c r="Q61" i="12"/>
  <c r="Q62" i="12"/>
  <c r="Q63" i="12"/>
  <c r="Q64" i="12"/>
  <c r="Q65" i="12"/>
  <c r="Q66" i="12"/>
  <c r="Q67" i="12"/>
  <c r="Q68" i="12"/>
  <c r="Q69" i="12"/>
  <c r="Q70" i="12"/>
  <c r="Q71" i="12"/>
  <c r="Q72" i="12"/>
  <c r="Q73" i="12"/>
  <c r="Q74" i="12"/>
  <c r="Q75" i="12"/>
  <c r="Q76" i="12"/>
  <c r="Q77" i="12"/>
  <c r="Q78" i="12"/>
  <c r="Q79" i="12"/>
  <c r="Q80" i="12"/>
  <c r="Q81" i="12"/>
  <c r="Q82" i="12"/>
  <c r="Q83" i="12"/>
  <c r="Q84" i="12"/>
  <c r="Q85" i="12"/>
  <c r="Q86" i="12"/>
  <c r="Q87" i="12"/>
  <c r="Q88" i="12"/>
  <c r="Q89" i="12"/>
  <c r="Q90" i="12"/>
  <c r="Q91" i="12"/>
  <c r="Q92" i="12"/>
  <c r="Q93" i="12"/>
  <c r="Q94" i="12"/>
  <c r="Q95" i="12"/>
  <c r="Q96" i="12"/>
  <c r="Q97" i="12"/>
  <c r="Q98" i="12"/>
  <c r="Q99" i="12"/>
  <c r="Q100" i="12"/>
  <c r="Q101" i="12"/>
  <c r="Q102" i="12"/>
  <c r="Q103" i="12"/>
  <c r="Q104" i="12"/>
  <c r="Q105" i="12"/>
  <c r="Q106" i="12"/>
  <c r="Q107" i="12"/>
  <c r="Q108" i="12"/>
  <c r="Q109" i="12"/>
  <c r="Q110" i="12"/>
  <c r="Q111" i="12"/>
  <c r="Q112" i="12"/>
  <c r="Q113" i="12"/>
  <c r="Q114" i="12"/>
  <c r="Q115" i="12"/>
  <c r="Q116" i="12"/>
  <c r="Q117" i="12"/>
  <c r="Q118" i="12"/>
  <c r="Q119" i="12"/>
  <c r="Q120" i="12"/>
  <c r="Q121" i="12"/>
  <c r="Q122" i="12"/>
  <c r="Q123" i="12"/>
  <c r="Q124" i="12"/>
  <c r="Q125" i="12"/>
  <c r="Q126" i="12"/>
  <c r="Q127" i="12"/>
  <c r="Q128" i="12"/>
  <c r="Q129" i="12"/>
  <c r="Q130" i="12"/>
  <c r="Q131" i="12"/>
  <c r="Q132" i="12"/>
  <c r="Q133" i="12"/>
  <c r="Q134" i="12"/>
  <c r="Q135" i="12"/>
  <c r="Q136" i="12"/>
  <c r="Q137" i="12"/>
  <c r="Q138" i="12"/>
  <c r="Q139" i="12"/>
  <c r="Q140" i="12"/>
  <c r="Q141" i="12"/>
  <c r="Q142" i="12"/>
  <c r="Q143" i="12"/>
  <c r="Q144" i="12"/>
  <c r="Q145" i="12"/>
  <c r="Q146" i="12"/>
  <c r="Q147" i="12"/>
  <c r="Q148" i="12"/>
  <c r="Q149" i="12"/>
  <c r="Q150" i="12"/>
  <c r="Q151" i="12"/>
  <c r="Q152" i="12"/>
  <c r="Q153" i="12"/>
  <c r="Q154" i="12"/>
  <c r="Q155" i="12"/>
  <c r="Q156" i="12"/>
  <c r="Q157" i="12"/>
  <c r="Q158" i="12"/>
  <c r="Q159" i="12"/>
  <c r="Q160" i="12"/>
  <c r="Q161" i="12"/>
  <c r="Q162" i="12"/>
  <c r="Q163" i="12"/>
  <c r="Q164" i="12"/>
  <c r="Q165" i="12"/>
  <c r="Q166" i="12"/>
  <c r="Q167" i="12"/>
  <c r="Q168" i="12"/>
  <c r="Q169" i="12"/>
  <c r="Q170" i="12"/>
  <c r="Q171" i="12"/>
  <c r="Q172" i="12"/>
  <c r="Q173" i="12"/>
  <c r="Q174" i="12"/>
  <c r="Q175" i="12"/>
  <c r="Q176" i="12"/>
  <c r="Q177" i="12"/>
  <c r="Q178" i="12"/>
  <c r="Q179" i="12"/>
  <c r="Q180" i="12"/>
  <c r="Q181" i="12"/>
  <c r="Q182" i="12"/>
  <c r="Q183" i="12"/>
  <c r="Q184" i="12"/>
  <c r="Q185" i="12"/>
  <c r="Q186" i="12"/>
  <c r="Q187" i="12"/>
  <c r="Q188" i="12"/>
  <c r="Q189" i="12"/>
  <c r="Q190" i="12"/>
  <c r="Q191" i="12"/>
  <c r="Q3" i="12"/>
  <c r="O30" i="12"/>
  <c r="P30" i="12"/>
  <c r="O31" i="12"/>
  <c r="P31" i="12"/>
  <c r="O32" i="12"/>
  <c r="P32" i="12"/>
  <c r="O33" i="12"/>
  <c r="P33" i="12"/>
  <c r="O34" i="12"/>
  <c r="P34" i="12"/>
  <c r="O35" i="12"/>
  <c r="P35" i="12"/>
  <c r="O36" i="12"/>
  <c r="P36" i="12"/>
  <c r="P192" i="12" s="1"/>
  <c r="O37" i="12"/>
  <c r="P37" i="12"/>
  <c r="O38" i="12"/>
  <c r="P38" i="12"/>
  <c r="O39" i="12"/>
  <c r="P39" i="12"/>
  <c r="O40" i="12"/>
  <c r="P40" i="12"/>
  <c r="O41" i="12"/>
  <c r="P41" i="12"/>
  <c r="O42" i="12"/>
  <c r="P42" i="12"/>
  <c r="O43" i="12"/>
  <c r="P43" i="12"/>
  <c r="O44" i="12"/>
  <c r="P44" i="12"/>
  <c r="O45" i="12"/>
  <c r="P45" i="12"/>
  <c r="O46" i="12"/>
  <c r="P46" i="12"/>
  <c r="O47" i="12"/>
  <c r="P47" i="12"/>
  <c r="O48" i="12"/>
  <c r="P48" i="12"/>
  <c r="O49" i="12"/>
  <c r="P49" i="12"/>
  <c r="O50" i="12"/>
  <c r="P50" i="12"/>
  <c r="O51" i="12"/>
  <c r="P51" i="12"/>
  <c r="O52" i="12"/>
  <c r="P52" i="12"/>
  <c r="O53" i="12"/>
  <c r="P53" i="12"/>
  <c r="O54" i="12"/>
  <c r="P54" i="12"/>
  <c r="O55" i="12"/>
  <c r="P55" i="12"/>
  <c r="O56" i="12"/>
  <c r="P56" i="12"/>
  <c r="O57" i="12"/>
  <c r="P57" i="12"/>
  <c r="O58" i="12"/>
  <c r="P58" i="12"/>
  <c r="O59" i="12"/>
  <c r="P59" i="12"/>
  <c r="O60" i="12"/>
  <c r="P60" i="12"/>
  <c r="O61" i="12"/>
  <c r="P61" i="12"/>
  <c r="O62" i="12"/>
  <c r="P62" i="12"/>
  <c r="O63" i="12"/>
  <c r="P63" i="12"/>
  <c r="O64" i="12"/>
  <c r="P64" i="12"/>
  <c r="O65" i="12"/>
  <c r="P65" i="12"/>
  <c r="O66" i="12"/>
  <c r="P66" i="12"/>
  <c r="O67" i="12"/>
  <c r="P67" i="12"/>
  <c r="O68" i="12"/>
  <c r="P68" i="12"/>
  <c r="O69" i="12"/>
  <c r="P69" i="12"/>
  <c r="O70" i="12"/>
  <c r="P70" i="12"/>
  <c r="O71" i="12"/>
  <c r="P71" i="12"/>
  <c r="O72" i="12"/>
  <c r="P72" i="12"/>
  <c r="O73" i="12"/>
  <c r="P73" i="12"/>
  <c r="O74" i="12"/>
  <c r="P74" i="12"/>
  <c r="O75" i="12"/>
  <c r="P75" i="12"/>
  <c r="O76" i="12"/>
  <c r="P76" i="12"/>
  <c r="O77" i="12"/>
  <c r="P77" i="12"/>
  <c r="O78" i="12"/>
  <c r="P78" i="12"/>
  <c r="O79" i="12"/>
  <c r="P79" i="12"/>
  <c r="O80" i="12"/>
  <c r="P80" i="12"/>
  <c r="O81" i="12"/>
  <c r="P81" i="12"/>
  <c r="O82" i="12"/>
  <c r="P82" i="12"/>
  <c r="O83" i="12"/>
  <c r="P83" i="12"/>
  <c r="O84" i="12"/>
  <c r="P84" i="12"/>
  <c r="O85" i="12"/>
  <c r="P85" i="12"/>
  <c r="O86" i="12"/>
  <c r="P86" i="12"/>
  <c r="O87" i="12"/>
  <c r="P87" i="12"/>
  <c r="O88" i="12"/>
  <c r="P88" i="12"/>
  <c r="O89" i="12"/>
  <c r="P89" i="12"/>
  <c r="O90" i="12"/>
  <c r="P90" i="12"/>
  <c r="O91" i="12"/>
  <c r="P91" i="12"/>
  <c r="O92" i="12"/>
  <c r="P92" i="12"/>
  <c r="O93" i="12"/>
  <c r="P93" i="12"/>
  <c r="O94" i="12"/>
  <c r="P94" i="12"/>
  <c r="O95" i="12"/>
  <c r="P95" i="12"/>
  <c r="O96" i="12"/>
  <c r="P96" i="12"/>
  <c r="O97" i="12"/>
  <c r="P97" i="12"/>
  <c r="O98" i="12"/>
  <c r="P98" i="12"/>
  <c r="O99" i="12"/>
  <c r="P99" i="12"/>
  <c r="O100" i="12"/>
  <c r="P100" i="12"/>
  <c r="O101" i="12"/>
  <c r="P101" i="12"/>
  <c r="O102" i="12"/>
  <c r="P102" i="12"/>
  <c r="O103" i="12"/>
  <c r="P103" i="12"/>
  <c r="O104" i="12"/>
  <c r="P104" i="12"/>
  <c r="O105" i="12"/>
  <c r="P105" i="12"/>
  <c r="O106" i="12"/>
  <c r="P106" i="12"/>
  <c r="O107" i="12"/>
  <c r="P107" i="12"/>
  <c r="O108" i="12"/>
  <c r="P108" i="12"/>
  <c r="O109" i="12"/>
  <c r="P109" i="12"/>
  <c r="O110" i="12"/>
  <c r="P110" i="12"/>
  <c r="O111" i="12"/>
  <c r="P111" i="12"/>
  <c r="O112" i="12"/>
  <c r="P112" i="12"/>
  <c r="O113" i="12"/>
  <c r="P113" i="12"/>
  <c r="O114" i="12"/>
  <c r="P114" i="12"/>
  <c r="O115" i="12"/>
  <c r="P115" i="12"/>
  <c r="O116" i="12"/>
  <c r="P116" i="12"/>
  <c r="O117" i="12"/>
  <c r="P117" i="12"/>
  <c r="O118" i="12"/>
  <c r="P118" i="12"/>
  <c r="O119" i="12"/>
  <c r="P119" i="12"/>
  <c r="O120" i="12"/>
  <c r="P120" i="12"/>
  <c r="O121" i="12"/>
  <c r="P121" i="12"/>
  <c r="O122" i="12"/>
  <c r="P122" i="12"/>
  <c r="O123" i="12"/>
  <c r="P123" i="12"/>
  <c r="O124" i="12"/>
  <c r="P124" i="12"/>
  <c r="O125" i="12"/>
  <c r="P125" i="12"/>
  <c r="O126" i="12"/>
  <c r="P126" i="12"/>
  <c r="O127" i="12"/>
  <c r="P127" i="12"/>
  <c r="O128" i="12"/>
  <c r="P128" i="12"/>
  <c r="O129" i="12"/>
  <c r="P129" i="12"/>
  <c r="O130" i="12"/>
  <c r="P130" i="12"/>
  <c r="O131" i="12"/>
  <c r="P131" i="12"/>
  <c r="O132" i="12"/>
  <c r="P132" i="12"/>
  <c r="O133" i="12"/>
  <c r="P133" i="12"/>
  <c r="O134" i="12"/>
  <c r="P134" i="12"/>
  <c r="O135" i="12"/>
  <c r="P135" i="12"/>
  <c r="O136" i="12"/>
  <c r="P136" i="12"/>
  <c r="O137" i="12"/>
  <c r="P137" i="12"/>
  <c r="O138" i="12"/>
  <c r="P138" i="12"/>
  <c r="O139" i="12"/>
  <c r="P139" i="12"/>
  <c r="O140" i="12"/>
  <c r="P140" i="12"/>
  <c r="O141" i="12"/>
  <c r="P141" i="12"/>
  <c r="O142" i="12"/>
  <c r="P142" i="12"/>
  <c r="O143" i="12"/>
  <c r="P143" i="12"/>
  <c r="O144" i="12"/>
  <c r="P144" i="12"/>
  <c r="O145" i="12"/>
  <c r="P145" i="12"/>
  <c r="O146" i="12"/>
  <c r="P146" i="12"/>
  <c r="O147" i="12"/>
  <c r="P147" i="12"/>
  <c r="O148" i="12"/>
  <c r="P148" i="12"/>
  <c r="O149" i="12"/>
  <c r="P149" i="12"/>
  <c r="O150" i="12"/>
  <c r="P150" i="12"/>
  <c r="O151" i="12"/>
  <c r="P151" i="12"/>
  <c r="O152" i="12"/>
  <c r="P152" i="12"/>
  <c r="O153" i="12"/>
  <c r="P153" i="12"/>
  <c r="O154" i="12"/>
  <c r="P154" i="12"/>
  <c r="O155" i="12"/>
  <c r="P155" i="12"/>
  <c r="O156" i="12"/>
  <c r="P156" i="12"/>
  <c r="O157" i="12"/>
  <c r="P157" i="12"/>
  <c r="O158" i="12"/>
  <c r="P158" i="12"/>
  <c r="O159" i="12"/>
  <c r="P159" i="12"/>
  <c r="O160" i="12"/>
  <c r="P160" i="12"/>
  <c r="O161" i="12"/>
  <c r="P161" i="12"/>
  <c r="O162" i="12"/>
  <c r="P162" i="12"/>
  <c r="O163" i="12"/>
  <c r="P163" i="12"/>
  <c r="O164" i="12"/>
  <c r="P164" i="12"/>
  <c r="O165" i="12"/>
  <c r="P165" i="12"/>
  <c r="O166" i="12"/>
  <c r="P166" i="12"/>
  <c r="O167" i="12"/>
  <c r="P167" i="12"/>
  <c r="O168" i="12"/>
  <c r="P168" i="12"/>
  <c r="O169" i="12"/>
  <c r="P169" i="12"/>
  <c r="O170" i="12"/>
  <c r="P170" i="12"/>
  <c r="O171" i="12"/>
  <c r="P171" i="12"/>
  <c r="O172" i="12"/>
  <c r="P172" i="12"/>
  <c r="O173" i="12"/>
  <c r="P173" i="12"/>
  <c r="O174" i="12"/>
  <c r="P174" i="12"/>
  <c r="O175" i="12"/>
  <c r="P175" i="12"/>
  <c r="O176" i="12"/>
  <c r="P176" i="12"/>
  <c r="O177" i="12"/>
  <c r="P177" i="12"/>
  <c r="O178" i="12"/>
  <c r="P178" i="12"/>
  <c r="O179" i="12"/>
  <c r="P179" i="12"/>
  <c r="O180" i="12"/>
  <c r="P180" i="12"/>
  <c r="O181" i="12"/>
  <c r="P181" i="12"/>
  <c r="O182" i="12"/>
  <c r="P182" i="12"/>
  <c r="O183" i="12"/>
  <c r="P183" i="12"/>
  <c r="O184" i="12"/>
  <c r="P184" i="12"/>
  <c r="O185" i="12"/>
  <c r="P185" i="12"/>
  <c r="O186" i="12"/>
  <c r="P186" i="12"/>
  <c r="O187" i="12"/>
  <c r="P187" i="12"/>
  <c r="O188" i="12"/>
  <c r="P188" i="12"/>
  <c r="O189" i="12"/>
  <c r="P189" i="12"/>
  <c r="O190" i="12"/>
  <c r="P190" i="12"/>
  <c r="O191" i="12"/>
  <c r="P191" i="12"/>
  <c r="O4" i="12"/>
  <c r="P4" i="12"/>
  <c r="O5" i="12"/>
  <c r="P5" i="12"/>
  <c r="O6" i="12"/>
  <c r="P6" i="12"/>
  <c r="O7" i="12"/>
  <c r="P7" i="12"/>
  <c r="O8" i="12"/>
  <c r="P8" i="12"/>
  <c r="O9" i="12"/>
  <c r="P9" i="12"/>
  <c r="O10" i="12"/>
  <c r="P10" i="12"/>
  <c r="O11" i="12"/>
  <c r="P11" i="12"/>
  <c r="O12" i="12"/>
  <c r="P12" i="12"/>
  <c r="O13" i="12"/>
  <c r="P13" i="12"/>
  <c r="O14" i="12"/>
  <c r="P14" i="12"/>
  <c r="O15" i="12"/>
  <c r="P15" i="12"/>
  <c r="O16" i="12"/>
  <c r="P16" i="12"/>
  <c r="O17" i="12"/>
  <c r="P17" i="12"/>
  <c r="O18" i="12"/>
  <c r="P18" i="12"/>
  <c r="O19" i="12"/>
  <c r="P19" i="12"/>
  <c r="O20" i="12"/>
  <c r="P20" i="12"/>
  <c r="O21" i="12"/>
  <c r="P21" i="12"/>
  <c r="O22" i="12"/>
  <c r="P22" i="12"/>
  <c r="O23" i="12"/>
  <c r="P23" i="12"/>
  <c r="O24" i="12"/>
  <c r="P24" i="12"/>
  <c r="O25" i="12"/>
  <c r="P25" i="12"/>
  <c r="O26" i="12"/>
  <c r="P26" i="12"/>
  <c r="O27" i="12"/>
  <c r="P27" i="12"/>
  <c r="O28" i="12"/>
  <c r="P28" i="12"/>
  <c r="O29" i="12"/>
  <c r="P29" i="12"/>
  <c r="P3" i="12"/>
  <c r="O3" i="12"/>
  <c r="E192" i="12"/>
  <c r="F192" i="12"/>
  <c r="G192" i="12"/>
  <c r="H192" i="12"/>
  <c r="I192" i="12"/>
  <c r="J192" i="12"/>
  <c r="K192" i="12"/>
  <c r="L192" i="12"/>
  <c r="M192" i="12"/>
  <c r="N192" i="12"/>
  <c r="D192" i="12"/>
  <c r="A192" i="12"/>
  <c r="H192" i="10"/>
  <c r="H200" i="10" s="1"/>
  <c r="I192" i="10"/>
  <c r="J192" i="10"/>
  <c r="J214" i="10" s="1"/>
  <c r="K192" i="10"/>
  <c r="K201" i="10" s="1"/>
  <c r="L192" i="10"/>
  <c r="L200" i="10" s="1"/>
  <c r="D192" i="10"/>
  <c r="D216" i="10" s="1"/>
  <c r="A192" i="10"/>
  <c r="E2" i="6"/>
  <c r="E13" i="6" s="1"/>
  <c r="Q205" i="10" l="1"/>
  <c r="G200" i="10"/>
  <c r="G202" i="10"/>
  <c r="G208" i="10"/>
  <c r="G210" i="10"/>
  <c r="G204" i="10"/>
  <c r="S5" i="13" s="1"/>
  <c r="J5" i="13" s="1"/>
  <c r="K216" i="10"/>
  <c r="F201" i="10"/>
  <c r="F200" i="10"/>
  <c r="F202" i="10"/>
  <c r="Q5" i="13" s="1"/>
  <c r="H5" i="13" s="1"/>
  <c r="F204" i="10"/>
  <c r="F208" i="10"/>
  <c r="F210" i="10"/>
  <c r="F213" i="10"/>
  <c r="F215" i="10"/>
  <c r="X200" i="10"/>
  <c r="X201" i="10"/>
  <c r="X203" i="10"/>
  <c r="X209" i="10"/>
  <c r="X212" i="10"/>
  <c r="X214" i="10"/>
  <c r="X216" i="10"/>
  <c r="P200" i="10"/>
  <c r="P201" i="10"/>
  <c r="P203" i="10"/>
  <c r="P209" i="10"/>
  <c r="P212" i="10"/>
  <c r="P214" i="10"/>
  <c r="P216" i="10"/>
  <c r="J216" i="10"/>
  <c r="U215" i="10"/>
  <c r="K215" i="10"/>
  <c r="Q214" i="10"/>
  <c r="K214" i="10"/>
  <c r="I201" i="10"/>
  <c r="I203" i="10"/>
  <c r="I209" i="10"/>
  <c r="E201" i="10"/>
  <c r="P4" i="13" s="1"/>
  <c r="G4" i="13" s="1"/>
  <c r="E203" i="10"/>
  <c r="R4" i="13" s="1"/>
  <c r="I4" i="13" s="1"/>
  <c r="E209" i="10"/>
  <c r="W200" i="10"/>
  <c r="W205" i="10" s="1"/>
  <c r="W202" i="10"/>
  <c r="W204" i="10"/>
  <c r="W208" i="10"/>
  <c r="S200" i="10"/>
  <c r="S202" i="10"/>
  <c r="S204" i="10"/>
  <c r="S208" i="10"/>
  <c r="O200" i="10"/>
  <c r="O205" i="10" s="1"/>
  <c r="O202" i="10"/>
  <c r="O204" i="10"/>
  <c r="O208" i="10"/>
  <c r="Y216" i="10"/>
  <c r="S216" i="10"/>
  <c r="I216" i="10"/>
  <c r="Y215" i="10"/>
  <c r="T215" i="10"/>
  <c r="O215" i="10"/>
  <c r="I215" i="10"/>
  <c r="U214" i="10"/>
  <c r="O214" i="10"/>
  <c r="E214" i="10"/>
  <c r="U213" i="10"/>
  <c r="P213" i="10"/>
  <c r="K213" i="10"/>
  <c r="E213" i="10"/>
  <c r="Q212" i="10"/>
  <c r="K212" i="10"/>
  <c r="F212" i="10"/>
  <c r="W210" i="10"/>
  <c r="Q210" i="10"/>
  <c r="E210" i="10"/>
  <c r="S209" i="10"/>
  <c r="K209" i="10"/>
  <c r="Y208" i="10"/>
  <c r="Q208" i="10"/>
  <c r="I208" i="10"/>
  <c r="U204" i="10"/>
  <c r="M204" i="10"/>
  <c r="E204" i="10"/>
  <c r="S203" i="10"/>
  <c r="K203" i="10"/>
  <c r="Y202" i="10"/>
  <c r="Q202" i="10"/>
  <c r="I202" i="10"/>
  <c r="W201" i="10"/>
  <c r="O201" i="10"/>
  <c r="Y200" i="10"/>
  <c r="Y205" i="10" s="1"/>
  <c r="I200" i="10"/>
  <c r="Q215" i="10"/>
  <c r="G215" i="10"/>
  <c r="M214" i="10"/>
  <c r="G214" i="10"/>
  <c r="X213" i="10"/>
  <c r="M213" i="10"/>
  <c r="Y212" i="10"/>
  <c r="S212" i="10"/>
  <c r="I212" i="10"/>
  <c r="Y210" i="10"/>
  <c r="O210" i="10"/>
  <c r="I210" i="10"/>
  <c r="W209" i="10"/>
  <c r="O209" i="10"/>
  <c r="G209" i="10"/>
  <c r="U208" i="10"/>
  <c r="M208" i="10"/>
  <c r="E208" i="10"/>
  <c r="Q204" i="10"/>
  <c r="I204" i="10"/>
  <c r="W203" i="10"/>
  <c r="O203" i="10"/>
  <c r="G203" i="10"/>
  <c r="E202" i="10"/>
  <c r="S201" i="10"/>
  <c r="O4" i="13"/>
  <c r="F4" i="13" s="1"/>
  <c r="K200" i="10"/>
  <c r="K205" i="10" s="1"/>
  <c r="K202" i="10"/>
  <c r="K204" i="10"/>
  <c r="K208" i="10"/>
  <c r="Y201" i="10"/>
  <c r="Y203" i="10"/>
  <c r="Y209" i="10"/>
  <c r="U201" i="10"/>
  <c r="U203" i="10"/>
  <c r="U209" i="10"/>
  <c r="Q201" i="10"/>
  <c r="Q203" i="10"/>
  <c r="Q209" i="10"/>
  <c r="M201" i="10"/>
  <c r="M203" i="10"/>
  <c r="M209" i="10"/>
  <c r="J201" i="10"/>
  <c r="J200" i="10"/>
  <c r="J202" i="10"/>
  <c r="J204" i="10"/>
  <c r="J208" i="10"/>
  <c r="J210" i="10"/>
  <c r="J213" i="10"/>
  <c r="J215" i="10"/>
  <c r="T200" i="10"/>
  <c r="T205" i="10" s="1"/>
  <c r="T201" i="10"/>
  <c r="T203" i="10"/>
  <c r="T209" i="10"/>
  <c r="T212" i="10"/>
  <c r="T214" i="10"/>
  <c r="T216" i="10"/>
  <c r="U216" i="10"/>
  <c r="P215" i="10"/>
  <c r="F214" i="10"/>
  <c r="Q213" i="10"/>
  <c r="G213" i="10"/>
  <c r="M212" i="10"/>
  <c r="G212" i="10"/>
  <c r="X210" i="10"/>
  <c r="S210" i="10"/>
  <c r="M210" i="10"/>
  <c r="F209" i="10"/>
  <c r="T208" i="10"/>
  <c r="X204" i="10"/>
  <c r="P204" i="10"/>
  <c r="F203" i="10"/>
  <c r="R5" i="13" s="1"/>
  <c r="I5" i="13" s="1"/>
  <c r="T202" i="10"/>
  <c r="G201" i="10"/>
  <c r="M200" i="10"/>
  <c r="M205" i="10" s="1"/>
  <c r="L216" i="10"/>
  <c r="H216" i="10"/>
  <c r="Z215" i="10"/>
  <c r="V215" i="10"/>
  <c r="R215" i="10"/>
  <c r="N215" i="10"/>
  <c r="L214" i="10"/>
  <c r="H214" i="10"/>
  <c r="Z213" i="10"/>
  <c r="V213" i="10"/>
  <c r="R213" i="10"/>
  <c r="N213" i="10"/>
  <c r="L212" i="10"/>
  <c r="H212" i="10"/>
  <c r="Z210" i="10"/>
  <c r="V210" i="10"/>
  <c r="R210" i="10"/>
  <c r="N210" i="10"/>
  <c r="L209" i="10"/>
  <c r="H209" i="10"/>
  <c r="Z208" i="10"/>
  <c r="V208" i="10"/>
  <c r="R208" i="10"/>
  <c r="N208" i="10"/>
  <c r="Z204" i="10"/>
  <c r="V204" i="10"/>
  <c r="R204" i="10"/>
  <c r="R205" i="10" s="1"/>
  <c r="N204" i="10"/>
  <c r="N205" i="10" s="1"/>
  <c r="L203" i="10"/>
  <c r="H203" i="10"/>
  <c r="Z202" i="10"/>
  <c r="V202" i="10"/>
  <c r="R202" i="10"/>
  <c r="N202" i="10"/>
  <c r="L201" i="10"/>
  <c r="L205" i="10" s="1"/>
  <c r="H201" i="10"/>
  <c r="H205" i="10" s="1"/>
  <c r="D201" i="10"/>
  <c r="D208" i="10"/>
  <c r="D213" i="10"/>
  <c r="D202" i="10"/>
  <c r="D209" i="10"/>
  <c r="D214" i="10"/>
  <c r="D203" i="10"/>
  <c r="D210" i="10"/>
  <c r="D215" i="10"/>
  <c r="D200" i="10"/>
  <c r="D204" i="10"/>
  <c r="D212" i="10"/>
  <c r="Q192" i="12"/>
  <c r="O192" i="12"/>
  <c r="S4" i="13" l="1"/>
  <c r="J4" i="13" s="1"/>
  <c r="P5" i="13"/>
  <c r="G5" i="13" s="1"/>
  <c r="Q4" i="13"/>
  <c r="H4" i="13" s="1"/>
  <c r="O5" i="13"/>
  <c r="F5" i="13" s="1"/>
  <c r="J205" i="10"/>
  <c r="E205" i="10"/>
  <c r="T4" i="13" s="1"/>
  <c r="K4" i="13" s="1"/>
  <c r="X205" i="10"/>
  <c r="I205" i="10"/>
  <c r="V205" i="10"/>
  <c r="P205" i="10"/>
  <c r="F205" i="10"/>
  <c r="S205" i="10"/>
  <c r="Z205" i="10"/>
  <c r="U205" i="10"/>
  <c r="G205" i="10"/>
  <c r="D205" i="10"/>
  <c r="T6" i="13" s="1"/>
  <c r="K6" i="13" s="1"/>
  <c r="T3" i="13"/>
  <c r="K3" i="13" s="1"/>
  <c r="Q6" i="13"/>
  <c r="H6" i="13" s="1"/>
  <c r="Q3" i="13"/>
  <c r="H3" i="13" s="1"/>
  <c r="S3" i="13"/>
  <c r="J3" i="13" s="1"/>
  <c r="S6" i="13"/>
  <c r="J6" i="13" s="1"/>
  <c r="R3" i="13"/>
  <c r="I3" i="13" s="1"/>
  <c r="R6" i="13"/>
  <c r="I6" i="13" s="1"/>
  <c r="O3" i="13"/>
  <c r="F3" i="13" s="1"/>
  <c r="O6" i="13"/>
  <c r="F6" i="13" s="1"/>
  <c r="P6" i="13"/>
  <c r="G6" i="13" s="1"/>
  <c r="P3" i="13"/>
  <c r="G3" i="13" s="1"/>
  <c r="AQ192" i="8"/>
  <c r="T5" i="13" l="1"/>
  <c r="K5" i="13" s="1"/>
  <c r="N22" i="6"/>
  <c r="N31" i="6" s="1"/>
  <c r="O22" i="6"/>
  <c r="O31" i="6" s="1"/>
  <c r="M22" i="6"/>
  <c r="M31" i="6" s="1"/>
  <c r="O23" i="6"/>
  <c r="O32" i="6" s="1"/>
  <c r="M23" i="6"/>
  <c r="M32" i="6" s="1"/>
  <c r="N23" i="6"/>
  <c r="N32" i="6" s="1"/>
  <c r="N24" i="6"/>
  <c r="N33" i="6" s="1"/>
  <c r="M24" i="6"/>
  <c r="M33" i="6" s="1"/>
  <c r="O24" i="6"/>
  <c r="O33" i="6" s="1"/>
  <c r="N21" i="6"/>
  <c r="N30" i="6" s="1"/>
  <c r="O21" i="6"/>
  <c r="O30" i="6" s="1"/>
  <c r="M21" i="6"/>
  <c r="M25" i="6"/>
  <c r="M34" i="6" s="1"/>
  <c r="N25" i="6"/>
  <c r="N34" i="6" s="1"/>
  <c r="O25" i="6"/>
  <c r="O34" i="6" s="1"/>
  <c r="AN192" i="8"/>
  <c r="AO192" i="8"/>
  <c r="AP192" i="8"/>
  <c r="A192" i="8"/>
  <c r="J6" i="6"/>
  <c r="I7" i="6" s="1"/>
  <c r="AI192" i="8"/>
  <c r="AM192" i="8"/>
  <c r="AL192" i="8"/>
  <c r="AK192" i="8"/>
  <c r="AJ192" i="8"/>
  <c r="AH192" i="8"/>
  <c r="AG192" i="8"/>
  <c r="AF192" i="8"/>
  <c r="AE192" i="8"/>
  <c r="AD192" i="8"/>
  <c r="AC192" i="8"/>
  <c r="AB192" i="8"/>
  <c r="AA192" i="8"/>
  <c r="Z192" i="8"/>
  <c r="Y192" i="8"/>
  <c r="X192" i="8"/>
  <c r="W192" i="8"/>
  <c r="V192" i="8"/>
  <c r="U192" i="8"/>
  <c r="T192" i="8"/>
  <c r="S192" i="8"/>
  <c r="R192" i="8"/>
  <c r="Q192" i="8"/>
  <c r="P192" i="8"/>
  <c r="O192" i="8"/>
  <c r="N192" i="8"/>
  <c r="M192" i="8"/>
  <c r="L192" i="8"/>
  <c r="K192" i="8"/>
  <c r="J192" i="8"/>
  <c r="I192" i="8"/>
  <c r="H192" i="8"/>
  <c r="G192" i="8"/>
  <c r="F192" i="8"/>
  <c r="E192" i="8"/>
  <c r="D192" i="8"/>
  <c r="K29" i="6"/>
  <c r="J29" i="6"/>
  <c r="I29" i="6"/>
  <c r="K28" i="6"/>
  <c r="J28" i="6"/>
  <c r="C29" i="6"/>
  <c r="B29" i="6"/>
  <c r="A29" i="6"/>
  <c r="C28" i="6"/>
  <c r="B28" i="6"/>
  <c r="C39" i="6"/>
  <c r="B39" i="6"/>
  <c r="A39" i="6"/>
  <c r="C38" i="6"/>
  <c r="B38" i="6"/>
  <c r="L22" i="6" l="1"/>
  <c r="M20" i="6"/>
  <c r="O20" i="6"/>
  <c r="L24" i="6"/>
  <c r="M30" i="6"/>
  <c r="I19" i="6"/>
  <c r="N16" i="6" s="1"/>
  <c r="L25" i="6"/>
  <c r="L21" i="6"/>
  <c r="N20" i="6"/>
  <c r="L23" i="6"/>
  <c r="J7" i="6"/>
  <c r="N14" i="6" l="1"/>
  <c r="A19" i="6"/>
  <c r="O15" i="6"/>
  <c r="M13" i="6"/>
  <c r="N12" i="6"/>
  <c r="O16" i="6"/>
  <c r="M14" i="6"/>
  <c r="N13" i="6"/>
  <c r="O12" i="6"/>
  <c r="M16" i="6"/>
  <c r="L16" i="6" s="1"/>
  <c r="L34" i="6" s="1"/>
  <c r="N15" i="6"/>
  <c r="O14" i="6"/>
  <c r="O13" i="6"/>
  <c r="M12" i="6"/>
  <c r="M15" i="6"/>
  <c r="L15" i="6" s="1"/>
  <c r="L33" i="6" s="1"/>
  <c r="D4" i="6"/>
  <c r="D7" i="6"/>
  <c r="D3" i="6"/>
  <c r="D5" i="6"/>
  <c r="L14" i="6" l="1"/>
  <c r="L32" i="6" s="1"/>
  <c r="O11" i="6"/>
  <c r="O29" i="6" s="1"/>
  <c r="N11" i="6"/>
  <c r="N29" i="6" s="1"/>
  <c r="L13" i="6"/>
  <c r="L31" i="6" s="1"/>
  <c r="M11" i="6"/>
  <c r="M29" i="6" s="1"/>
  <c r="L12" i="6"/>
  <c r="L30" i="6" s="1"/>
  <c r="I10" i="6"/>
  <c r="I28" i="6" s="1"/>
  <c r="D8" i="6"/>
  <c r="F13" i="6" s="1"/>
  <c r="A1" i="6"/>
  <c r="F22" i="6" l="1"/>
  <c r="N41" i="6" s="1"/>
  <c r="F12" i="6"/>
  <c r="E14" i="6"/>
  <c r="F16" i="6"/>
  <c r="F25" i="6" s="1"/>
  <c r="N44" i="6" s="1"/>
  <c r="G14" i="6"/>
  <c r="G23" i="6" s="1"/>
  <c r="O42" i="6" s="1"/>
  <c r="G42" i="6" s="1"/>
  <c r="G13" i="6"/>
  <c r="G22" i="6" s="1"/>
  <c r="G41" i="6" s="1"/>
  <c r="E16" i="6"/>
  <c r="E25" i="6" s="1"/>
  <c r="F14" i="6"/>
  <c r="F23" i="6" s="1"/>
  <c r="N42" i="6" s="1"/>
  <c r="F42" i="6" s="1"/>
  <c r="G12" i="6"/>
  <c r="G21" i="6" s="1"/>
  <c r="G15" i="6"/>
  <c r="G24" i="6" s="1"/>
  <c r="O43" i="6" s="1"/>
  <c r="G43" i="6" s="1"/>
  <c r="G16" i="6"/>
  <c r="G25" i="6" s="1"/>
  <c r="O44" i="6" s="1"/>
  <c r="E12" i="6"/>
  <c r="E15" i="6"/>
  <c r="F15" i="6"/>
  <c r="F24" i="6" s="1"/>
  <c r="N43" i="6" s="1"/>
  <c r="F43" i="6" s="1"/>
  <c r="A10" i="6" l="1"/>
  <c r="A28" i="6" s="1"/>
  <c r="E22" i="6"/>
  <c r="D22" i="6" s="1"/>
  <c r="E21" i="6"/>
  <c r="M40" i="6" s="1"/>
  <c r="F21" i="6"/>
  <c r="N40" i="6" s="1"/>
  <c r="F41" i="6"/>
  <c r="D14" i="6"/>
  <c r="D32" i="6" s="1"/>
  <c r="E23" i="6"/>
  <c r="D23" i="6" s="1"/>
  <c r="F44" i="6"/>
  <c r="O41" i="6"/>
  <c r="D13" i="6"/>
  <c r="D31" i="6" s="1"/>
  <c r="E11" i="6"/>
  <c r="E29" i="6" s="1"/>
  <c r="F11" i="6"/>
  <c r="F29" i="6" s="1"/>
  <c r="E24" i="6"/>
  <c r="M43" i="6" s="1"/>
  <c r="G44" i="6"/>
  <c r="G11" i="6"/>
  <c r="G29" i="6" s="1"/>
  <c r="D16" i="6"/>
  <c r="D34" i="6" s="1"/>
  <c r="D12" i="6"/>
  <c r="D30" i="6" s="1"/>
  <c r="D15" i="6"/>
  <c r="D33" i="6" s="1"/>
  <c r="M44" i="6"/>
  <c r="L44" i="6" s="1"/>
  <c r="D25" i="6"/>
  <c r="O40" i="6"/>
  <c r="G20" i="6"/>
  <c r="G40" i="6"/>
  <c r="M41" i="6" l="1"/>
  <c r="F20" i="6"/>
  <c r="D21" i="6"/>
  <c r="L43" i="6"/>
  <c r="N39" i="6"/>
  <c r="M42" i="6"/>
  <c r="E44" i="6"/>
  <c r="O39" i="6"/>
  <c r="D24" i="6"/>
  <c r="E20" i="6"/>
  <c r="E43" i="6"/>
  <c r="D44" i="6"/>
  <c r="F40" i="6"/>
  <c r="G39" i="6"/>
  <c r="L40" i="6"/>
  <c r="E40" i="6"/>
  <c r="D40" i="6" l="1"/>
  <c r="F39" i="6"/>
  <c r="E41" i="6"/>
  <c r="L41" i="6"/>
  <c r="D41" i="6" s="1"/>
  <c r="D43" i="6"/>
  <c r="L42" i="6"/>
  <c r="D42" i="6" s="1"/>
  <c r="M39" i="6"/>
  <c r="I38" i="6" s="1"/>
  <c r="A38" i="6" s="1"/>
  <c r="E42" i="6"/>
  <c r="E39" i="6" l="1"/>
</calcChain>
</file>

<file path=xl/comments1.xml><?xml version="1.0" encoding="utf-8"?>
<comments xmlns="http://schemas.openxmlformats.org/spreadsheetml/2006/main">
  <authors>
    <author>Author</author>
  </authors>
  <commentList>
    <comment ref="G2" authorId="0">
      <text>
        <r>
          <rPr>
            <b/>
            <sz val="9"/>
            <color indexed="81"/>
            <rFont val="Tahoma"/>
            <family val="2"/>
          </rPr>
          <t>Author:</t>
        </r>
        <r>
          <rPr>
            <sz val="9"/>
            <color indexed="81"/>
            <rFont val="Tahoma"/>
            <family val="2"/>
          </rPr>
          <t xml:space="preserve">
Hier steht standardmäßig die Prozentsatz der Marktkapitalisierung, die der jeweilige MSCI Index abdeckt: 85% Standard, 14% Small, 1% Micro. Man kann hier aber auch seine eigene Gewichtung angeben, wenn man z.B. Small übergewichten möchte.</t>
        </r>
      </text>
    </comment>
    <comment ref="G3" authorId="0">
      <text>
        <r>
          <rPr>
            <b/>
            <sz val="9"/>
            <color indexed="81"/>
            <rFont val="Tahoma"/>
            <family val="2"/>
          </rPr>
          <t>Author:</t>
        </r>
        <r>
          <rPr>
            <sz val="9"/>
            <color indexed="81"/>
            <rFont val="Tahoma"/>
            <family val="2"/>
          </rPr>
          <t xml:space="preserve">
Hier kann man einen Index in der Matrix aus- bzw. abwählen.</t>
        </r>
      </text>
    </comment>
    <comment ref="J5" authorId="0">
      <text>
        <r>
          <rPr>
            <b/>
            <sz val="9"/>
            <color indexed="81"/>
            <rFont val="Tahoma"/>
            <family val="2"/>
          </rPr>
          <t>Author:</t>
        </r>
        <r>
          <rPr>
            <sz val="9"/>
            <color indexed="81"/>
            <rFont val="Tahoma"/>
            <family val="2"/>
          </rPr>
          <t xml:space="preserve">
Jahr für BIP Daten</t>
        </r>
      </text>
    </comment>
    <comment ref="A19" authorId="0">
      <text>
        <r>
          <rPr>
            <b/>
            <sz val="9"/>
            <color indexed="81"/>
            <rFont val="Tahoma"/>
            <family val="2"/>
          </rPr>
          <t>Author:</t>
        </r>
        <r>
          <rPr>
            <sz val="9"/>
            <color indexed="81"/>
            <rFont val="Tahoma"/>
            <family val="2"/>
          </rPr>
          <t xml:space="preserve">
Sollwert der Aktienallokation</t>
        </r>
      </text>
    </comment>
    <comment ref="O21" authorId="0">
      <text>
        <r>
          <rPr>
            <b/>
            <sz val="9"/>
            <color indexed="81"/>
            <rFont val="Tahoma"/>
            <family val="2"/>
          </rPr>
          <t>Author:</t>
        </r>
        <r>
          <rPr>
            <sz val="9"/>
            <color indexed="81"/>
            <rFont val="Tahoma"/>
            <family val="2"/>
          </rPr>
          <t xml:space="preserve">
Hier kann man die Ist-Werte der eigenen Assetallokation hinterlegen.</t>
        </r>
      </text>
    </comment>
    <comment ref="E30" authorId="0">
      <text>
        <r>
          <rPr>
            <b/>
            <sz val="9"/>
            <color indexed="81"/>
            <rFont val="Tahoma"/>
            <family val="2"/>
          </rPr>
          <t>Author:</t>
        </r>
        <r>
          <rPr>
            <sz val="9"/>
            <color indexed="81"/>
            <rFont val="Tahoma"/>
            <family val="2"/>
          </rPr>
          <t xml:space="preserve">
Amundi ETF S&amp;P 500  AUM5  A1C0B5</t>
        </r>
      </text>
    </comment>
    <comment ref="F30" authorId="0">
      <text>
        <r>
          <rPr>
            <b/>
            <sz val="9"/>
            <color indexed="81"/>
            <rFont val="Tahoma"/>
            <family val="2"/>
          </rPr>
          <t>Author:</t>
        </r>
        <r>
          <rPr>
            <sz val="9"/>
            <color indexed="81"/>
            <rFont val="Tahoma"/>
            <family val="2"/>
          </rPr>
          <t xml:space="preserve">
ComStage ETF MSCI USA Small Cap X023 ETF123</t>
        </r>
      </text>
    </comment>
    <comment ref="G30" authorId="0">
      <text>
        <r>
          <rPr>
            <b/>
            <sz val="9"/>
            <color indexed="81"/>
            <rFont val="Tahoma"/>
            <family val="2"/>
          </rPr>
          <t>Author:</t>
        </r>
        <r>
          <rPr>
            <sz val="9"/>
            <color indexed="81"/>
            <rFont val="Tahoma"/>
            <family val="2"/>
          </rPr>
          <t xml:space="preserve">
Hier kann man Referenzwerte für die Kosten der Abdeckung eines Index hinterlegen. Ich habe z.B. die TER der günstigsten ETF, die ich für eine Region gefunden habe, hier eingetragen. Dabei habe ich nicht immer MSCI genommen, beispielsweise S&amp;P500 statt MSCI North America. Alternativ könnte man hier auch konsequent Kosten von ETFs auf MSCI Indizes hinterlegen und dann bei der TER (Ist) schauen, wieviel TER man mit bezüglich Marktabdeckung vielleicht nicht ganz idealen ETFs sparen kann.</t>
        </r>
      </text>
    </comment>
    <comment ref="O30" authorId="0">
      <text>
        <r>
          <rPr>
            <b/>
            <sz val="9"/>
            <color indexed="81"/>
            <rFont val="Tahoma"/>
            <family val="2"/>
          </rPr>
          <t>Author:</t>
        </r>
        <r>
          <rPr>
            <sz val="9"/>
            <color indexed="81"/>
            <rFont val="Tahoma"/>
            <family val="2"/>
          </rPr>
          <t xml:space="preserve">
Hier kann man die TER-Werte der Fonds in der eigenen Assetallokation hinterlegen</t>
        </r>
      </text>
    </comment>
    <comment ref="E31" authorId="0">
      <text>
        <r>
          <rPr>
            <b/>
            <sz val="9"/>
            <color indexed="81"/>
            <rFont val="Tahoma"/>
            <family val="2"/>
          </rPr>
          <t>Author:</t>
        </r>
        <r>
          <rPr>
            <sz val="9"/>
            <color indexed="81"/>
            <rFont val="Tahoma"/>
            <family val="2"/>
          </rPr>
          <t xml:space="preserve">
Amundi ETF Dow Jones Stoxx 600  540E  A0X9R1</t>
        </r>
      </text>
    </comment>
    <comment ref="F31" authorId="0">
      <text>
        <r>
          <rPr>
            <b/>
            <sz val="9"/>
            <color indexed="81"/>
            <rFont val="Tahoma"/>
            <family val="2"/>
          </rPr>
          <t>Author:</t>
        </r>
        <r>
          <rPr>
            <sz val="9"/>
            <color indexed="81"/>
            <rFont val="Tahoma"/>
            <family val="2"/>
          </rPr>
          <t xml:space="preserve">
ComStage ETF MSCI Europe Small Cap  X026  ETF126</t>
        </r>
      </text>
    </comment>
    <comment ref="E32" authorId="0">
      <text>
        <r>
          <rPr>
            <b/>
            <sz val="9"/>
            <color indexed="81"/>
            <rFont val="Tahoma"/>
            <family val="2"/>
          </rPr>
          <t>Author:</t>
        </r>
        <r>
          <rPr>
            <sz val="9"/>
            <color indexed="81"/>
            <rFont val="Tahoma"/>
            <family val="2"/>
          </rPr>
          <t xml:space="preserve">
ComStage ETF MSCI Pacific  X114  ETF114</t>
        </r>
      </text>
    </comment>
    <comment ref="F32" authorId="0">
      <text>
        <r>
          <rPr>
            <b/>
            <sz val="9"/>
            <color indexed="81"/>
            <rFont val="Tahoma"/>
            <family val="2"/>
          </rPr>
          <t>Author:</t>
        </r>
        <r>
          <rPr>
            <sz val="9"/>
            <color indexed="81"/>
            <rFont val="Tahoma"/>
            <family val="2"/>
          </rPr>
          <t xml:space="preserve">
CS / XMTCH on MSCI Japan SmallCap  SXRI  A0X8SD</t>
        </r>
      </text>
    </comment>
    <comment ref="E33" authorId="0">
      <text>
        <r>
          <rPr>
            <b/>
            <sz val="9"/>
            <color indexed="81"/>
            <rFont val="Tahoma"/>
            <family val="2"/>
          </rPr>
          <t>Author:</t>
        </r>
        <r>
          <rPr>
            <sz val="9"/>
            <color indexed="81"/>
            <rFont val="Tahoma"/>
            <family val="2"/>
          </rPr>
          <t xml:space="preserve">
Amundi ETF MSCI Emerging Markets  AMEM  A1C9B1</t>
        </r>
      </text>
    </comment>
    <comment ref="F33" authorId="0">
      <text>
        <r>
          <rPr>
            <b/>
            <sz val="9"/>
            <color indexed="81"/>
            <rFont val="Tahoma"/>
            <family val="2"/>
          </rPr>
          <t>Author:</t>
        </r>
        <r>
          <rPr>
            <sz val="9"/>
            <color indexed="81"/>
            <rFont val="Tahoma"/>
            <family val="2"/>
          </rPr>
          <t xml:space="preserve">
SPDR MSCI Emerging Markets Small Cap  SPYX  A1JJTF</t>
        </r>
      </text>
    </comment>
    <comment ref="E34" authorId="0">
      <text>
        <r>
          <rPr>
            <b/>
            <sz val="9"/>
            <color indexed="81"/>
            <rFont val="Tahoma"/>
            <family val="2"/>
          </rPr>
          <t>Author:</t>
        </r>
        <r>
          <rPr>
            <sz val="9"/>
            <color indexed="81"/>
            <rFont val="Tahoma"/>
            <family val="2"/>
          </rPr>
          <t xml:space="preserve">
db x-tracker S&amp;P Select Frontier  DBFR  DBX1A9</t>
        </r>
      </text>
    </comment>
  </commentList>
</comments>
</file>

<file path=xl/sharedStrings.xml><?xml version="1.0" encoding="utf-8"?>
<sst xmlns="http://schemas.openxmlformats.org/spreadsheetml/2006/main" count="2016" uniqueCount="459">
  <si>
    <t xml:space="preserve">Standard </t>
  </si>
  <si>
    <t>Small</t>
  </si>
  <si>
    <t>Micro</t>
  </si>
  <si>
    <t>Developed Markets - Europe &amp; Middle East</t>
  </si>
  <si>
    <t>Developed Markets - Pacific</t>
  </si>
  <si>
    <t>Emerging Markets</t>
  </si>
  <si>
    <t>Frontier Markets</t>
  </si>
  <si>
    <t>Other</t>
  </si>
  <si>
    <t>Referenzen:</t>
  </si>
  <si>
    <t>BIP Aufteilung (supertobs)</t>
  </si>
  <si>
    <t>Developed Markets - Americas</t>
  </si>
  <si>
    <t>Gross domestic product, current prices (US dollars, billions)</t>
  </si>
  <si>
    <t>ISO</t>
  </si>
  <si>
    <t>WEO Country Code</t>
  </si>
  <si>
    <t>Country</t>
  </si>
  <si>
    <t>Pacific</t>
  </si>
  <si>
    <t>EM EMEA</t>
  </si>
  <si>
    <t>EM Asia</t>
  </si>
  <si>
    <t>FM Americas</t>
  </si>
  <si>
    <t>FM Africa</t>
  </si>
  <si>
    <t>FM ME</t>
  </si>
  <si>
    <t>FM Asia</t>
  </si>
  <si>
    <t>USA</t>
  </si>
  <si>
    <t>United States</t>
  </si>
  <si>
    <t>GBR</t>
  </si>
  <si>
    <t>United Kingdom</t>
  </si>
  <si>
    <t>AUT</t>
  </si>
  <si>
    <t>Austria</t>
  </si>
  <si>
    <t>BEL</t>
  </si>
  <si>
    <t>Belgium</t>
  </si>
  <si>
    <t>DNK</t>
  </si>
  <si>
    <t>Denmark</t>
  </si>
  <si>
    <t>FRA</t>
  </si>
  <si>
    <t>France</t>
  </si>
  <si>
    <t>DEU</t>
  </si>
  <si>
    <t>Germany</t>
  </si>
  <si>
    <t>ITA</t>
  </si>
  <si>
    <t>Italy</t>
  </si>
  <si>
    <t>LUX</t>
  </si>
  <si>
    <t>Luxembourg</t>
  </si>
  <si>
    <t>NLD</t>
  </si>
  <si>
    <t>Netherlands</t>
  </si>
  <si>
    <t>NOR</t>
  </si>
  <si>
    <t>Norway</t>
  </si>
  <si>
    <t>SWE</t>
  </si>
  <si>
    <t>Sweden</t>
  </si>
  <si>
    <t>CHE</t>
  </si>
  <si>
    <t>Switzerland</t>
  </si>
  <si>
    <t>CAN</t>
  </si>
  <si>
    <t>Canada</t>
  </si>
  <si>
    <t>JPN</t>
  </si>
  <si>
    <t>Japan</t>
  </si>
  <si>
    <t>FIN</t>
  </si>
  <si>
    <t>Finland</t>
  </si>
  <si>
    <t>GRC</t>
  </si>
  <si>
    <t>Greece</t>
  </si>
  <si>
    <t>ISL</t>
  </si>
  <si>
    <t>Iceland</t>
  </si>
  <si>
    <t>IRL</t>
  </si>
  <si>
    <t>Ireland</t>
  </si>
  <si>
    <t>MLT</t>
  </si>
  <si>
    <t>Malta</t>
  </si>
  <si>
    <t>n/a</t>
  </si>
  <si>
    <t>PRT</t>
  </si>
  <si>
    <t>Portugal</t>
  </si>
  <si>
    <t>ESP</t>
  </si>
  <si>
    <t>Spain</t>
  </si>
  <si>
    <t>TUR</t>
  </si>
  <si>
    <t>Turkey</t>
  </si>
  <si>
    <t>AUS</t>
  </si>
  <si>
    <t>Australia</t>
  </si>
  <si>
    <t>NZL</t>
  </si>
  <si>
    <t>New Zealand</t>
  </si>
  <si>
    <t>ZAF</t>
  </si>
  <si>
    <t>South Africa</t>
  </si>
  <si>
    <t>ARG</t>
  </si>
  <si>
    <t>Argentina</t>
  </si>
  <si>
    <t>BOL</t>
  </si>
  <si>
    <t>Bolivia</t>
  </si>
  <si>
    <t>BRA</t>
  </si>
  <si>
    <t>Brazil</t>
  </si>
  <si>
    <t>CHL</t>
  </si>
  <si>
    <t>Chile</t>
  </si>
  <si>
    <t>COL</t>
  </si>
  <si>
    <t>Colombia</t>
  </si>
  <si>
    <t>CRI</t>
  </si>
  <si>
    <t>Costa Rica</t>
  </si>
  <si>
    <t>DOM</t>
  </si>
  <si>
    <t>Dominican Republic</t>
  </si>
  <si>
    <t>ECU</t>
  </si>
  <si>
    <t>Ecuador</t>
  </si>
  <si>
    <t>SLV</t>
  </si>
  <si>
    <t>El Salvador</t>
  </si>
  <si>
    <t>GTM</t>
  </si>
  <si>
    <t>Guatemala</t>
  </si>
  <si>
    <t>HTI</t>
  </si>
  <si>
    <t>Haiti</t>
  </si>
  <si>
    <t>HND</t>
  </si>
  <si>
    <t>Honduras</t>
  </si>
  <si>
    <t>MEX</t>
  </si>
  <si>
    <t>Mexico</t>
  </si>
  <si>
    <t>NIC</t>
  </si>
  <si>
    <t>Nicaragua</t>
  </si>
  <si>
    <t>PAN</t>
  </si>
  <si>
    <t>Panama</t>
  </si>
  <si>
    <t>PRY</t>
  </si>
  <si>
    <t>Paraguay</t>
  </si>
  <si>
    <t>PER</t>
  </si>
  <si>
    <t>Peru</t>
  </si>
  <si>
    <t>URY</t>
  </si>
  <si>
    <t>Uruguay</t>
  </si>
  <si>
    <t>VEN</t>
  </si>
  <si>
    <t>Venezuela</t>
  </si>
  <si>
    <t>ATG</t>
  </si>
  <si>
    <t>Antigua and Barbuda</t>
  </si>
  <si>
    <t>BHS</t>
  </si>
  <si>
    <t>BRB</t>
  </si>
  <si>
    <t>Barbados</t>
  </si>
  <si>
    <t>DMA</t>
  </si>
  <si>
    <t>Dominica</t>
  </si>
  <si>
    <t>GRD</t>
  </si>
  <si>
    <t>Grenada</t>
  </si>
  <si>
    <t>GUY</t>
  </si>
  <si>
    <t>Guyana</t>
  </si>
  <si>
    <t>BLZ</t>
  </si>
  <si>
    <t>Belize</t>
  </si>
  <si>
    <t>JAM</t>
  </si>
  <si>
    <t>Jamaica</t>
  </si>
  <si>
    <t>KNA</t>
  </si>
  <si>
    <t>St. Kitts and Nevis</t>
  </si>
  <si>
    <t>LCA</t>
  </si>
  <si>
    <t>St. Lucia</t>
  </si>
  <si>
    <t>VCT</t>
  </si>
  <si>
    <t>St. Vincent and the Grenadines</t>
  </si>
  <si>
    <t>SUR</t>
  </si>
  <si>
    <t>Suriname</t>
  </si>
  <si>
    <t>TTO</t>
  </si>
  <si>
    <t>Trinidad and Tobago</t>
  </si>
  <si>
    <t>BHR</t>
  </si>
  <si>
    <t>Bahrain</t>
  </si>
  <si>
    <t>CYP</t>
  </si>
  <si>
    <t>Cyprus</t>
  </si>
  <si>
    <t>IRN</t>
  </si>
  <si>
    <t>IRQ</t>
  </si>
  <si>
    <t>ISR</t>
  </si>
  <si>
    <t>Israel</t>
  </si>
  <si>
    <t>JOR</t>
  </si>
  <si>
    <t>Jordan</t>
  </si>
  <si>
    <t>KWT</t>
  </si>
  <si>
    <t>Kuwait</t>
  </si>
  <si>
    <t>LBN</t>
  </si>
  <si>
    <t>Lebanon</t>
  </si>
  <si>
    <t>OMN</t>
  </si>
  <si>
    <t>Oman</t>
  </si>
  <si>
    <t>QAT</t>
  </si>
  <si>
    <t>Qatar</t>
  </si>
  <si>
    <t>SAU</t>
  </si>
  <si>
    <t>Saudi Arabia</t>
  </si>
  <si>
    <t>SYR</t>
  </si>
  <si>
    <t>Syrian Arab Republic</t>
  </si>
  <si>
    <t>ARE</t>
  </si>
  <si>
    <t>United Arab Emirates</t>
  </si>
  <si>
    <t>EGY</t>
  </si>
  <si>
    <t>Egypt</t>
  </si>
  <si>
    <t>YEM</t>
  </si>
  <si>
    <t>AFG</t>
  </si>
  <si>
    <t>BGD</t>
  </si>
  <si>
    <t>Bangladesh</t>
  </si>
  <si>
    <t>BTN</t>
  </si>
  <si>
    <t>Bhutan</t>
  </si>
  <si>
    <t>BRN</t>
  </si>
  <si>
    <t>Brunei Darussalam</t>
  </si>
  <si>
    <t>MMR</t>
  </si>
  <si>
    <t>Myanmar</t>
  </si>
  <si>
    <t>KHM</t>
  </si>
  <si>
    <t>Cambodia</t>
  </si>
  <si>
    <t>LKA</t>
  </si>
  <si>
    <t>Sri Lanka</t>
  </si>
  <si>
    <t>TWN</t>
  </si>
  <si>
    <t>Taiwan Province of China</t>
  </si>
  <si>
    <t>HKG</t>
  </si>
  <si>
    <t>Hong Kong SAR</t>
  </si>
  <si>
    <t>IND</t>
  </si>
  <si>
    <t>India</t>
  </si>
  <si>
    <t>IDN</t>
  </si>
  <si>
    <t>Indonesia</t>
  </si>
  <si>
    <t>TLS</t>
  </si>
  <si>
    <t>KOR</t>
  </si>
  <si>
    <t>Korea</t>
  </si>
  <si>
    <t>LAO</t>
  </si>
  <si>
    <t>Lao People's Democratic Republic</t>
  </si>
  <si>
    <t>MYS</t>
  </si>
  <si>
    <t>Malaysia</t>
  </si>
  <si>
    <t>MDV</t>
  </si>
  <si>
    <t>Maldives</t>
  </si>
  <si>
    <t>NPL</t>
  </si>
  <si>
    <t>Nepal</t>
  </si>
  <si>
    <t>PAK</t>
  </si>
  <si>
    <t>Pakistan</t>
  </si>
  <si>
    <t>PHL</t>
  </si>
  <si>
    <t>Philippines</t>
  </si>
  <si>
    <t>SGP</t>
  </si>
  <si>
    <t>Singapore</t>
  </si>
  <si>
    <t>THA</t>
  </si>
  <si>
    <t>Thailand</t>
  </si>
  <si>
    <t>VNM</t>
  </si>
  <si>
    <t>Vietnam</t>
  </si>
  <si>
    <t>DJI</t>
  </si>
  <si>
    <t>Djibouti</t>
  </si>
  <si>
    <t>DZA</t>
  </si>
  <si>
    <t>Algeria</t>
  </si>
  <si>
    <t>AGO</t>
  </si>
  <si>
    <t>Angola</t>
  </si>
  <si>
    <t>BWA</t>
  </si>
  <si>
    <t>Botswana</t>
  </si>
  <si>
    <t>BDI</t>
  </si>
  <si>
    <t>Burundi</t>
  </si>
  <si>
    <t>CMR</t>
  </si>
  <si>
    <t>Cameroon</t>
  </si>
  <si>
    <t>CPV</t>
  </si>
  <si>
    <t>Cape Verde</t>
  </si>
  <si>
    <t>CAF</t>
  </si>
  <si>
    <t>Central African Republic</t>
  </si>
  <si>
    <t>TCD</t>
  </si>
  <si>
    <t>Chad</t>
  </si>
  <si>
    <t>COM</t>
  </si>
  <si>
    <t>Comoros</t>
  </si>
  <si>
    <t>COG</t>
  </si>
  <si>
    <t>COD</t>
  </si>
  <si>
    <t>BEN</t>
  </si>
  <si>
    <t>Benin</t>
  </si>
  <si>
    <t>GNQ</t>
  </si>
  <si>
    <t>Equatorial Guinea</t>
  </si>
  <si>
    <t>ERI</t>
  </si>
  <si>
    <t>Eritrea</t>
  </si>
  <si>
    <t>ETH</t>
  </si>
  <si>
    <t>Ethiopia</t>
  </si>
  <si>
    <t>GAB</t>
  </si>
  <si>
    <t>Gabon</t>
  </si>
  <si>
    <t>GMB</t>
  </si>
  <si>
    <t>GHA</t>
  </si>
  <si>
    <t>Ghana</t>
  </si>
  <si>
    <t>GNB</t>
  </si>
  <si>
    <t>Guinea-Bissau</t>
  </si>
  <si>
    <t>GIN</t>
  </si>
  <si>
    <t>Guinea</t>
  </si>
  <si>
    <t>CIV</t>
  </si>
  <si>
    <t>KEN</t>
  </si>
  <si>
    <t>Kenya</t>
  </si>
  <si>
    <t>LSO</t>
  </si>
  <si>
    <t>Lesotho</t>
  </si>
  <si>
    <t>LBR</t>
  </si>
  <si>
    <t>Liberia</t>
  </si>
  <si>
    <t>LBY</t>
  </si>
  <si>
    <t>Libya</t>
  </si>
  <si>
    <t>MDG</t>
  </si>
  <si>
    <t>Madagascar</t>
  </si>
  <si>
    <t>MWI</t>
  </si>
  <si>
    <t>Malawi</t>
  </si>
  <si>
    <t>MLI</t>
  </si>
  <si>
    <t>Mali</t>
  </si>
  <si>
    <t>MRT</t>
  </si>
  <si>
    <t>Mauritania</t>
  </si>
  <si>
    <t>MUS</t>
  </si>
  <si>
    <t>Mauritius</t>
  </si>
  <si>
    <t>MAR</t>
  </si>
  <si>
    <t>Morocco</t>
  </si>
  <si>
    <t>MOZ</t>
  </si>
  <si>
    <t>Mozambique</t>
  </si>
  <si>
    <t>NER</t>
  </si>
  <si>
    <t>Niger</t>
  </si>
  <si>
    <t>NGA</t>
  </si>
  <si>
    <t>Nigeria</t>
  </si>
  <si>
    <t>ZWE</t>
  </si>
  <si>
    <t>Zimbabwe</t>
  </si>
  <si>
    <t>RWA</t>
  </si>
  <si>
    <t>Rwanda</t>
  </si>
  <si>
    <t>STP</t>
  </si>
  <si>
    <t>SYC</t>
  </si>
  <si>
    <t>Seychelles</t>
  </si>
  <si>
    <t>SEN</t>
  </si>
  <si>
    <t>Senegal</t>
  </si>
  <si>
    <t>SLE</t>
  </si>
  <si>
    <t>Sierra Leone</t>
  </si>
  <si>
    <t>NAM</t>
  </si>
  <si>
    <t>Namibia</t>
  </si>
  <si>
    <t>SDN</t>
  </si>
  <si>
    <t>Sudan</t>
  </si>
  <si>
    <t>SWZ</t>
  </si>
  <si>
    <t>Swaziland</t>
  </si>
  <si>
    <t>TZA</t>
  </si>
  <si>
    <t>Tanzania</t>
  </si>
  <si>
    <t>TGO</t>
  </si>
  <si>
    <t>Togo</t>
  </si>
  <si>
    <t>TUN</t>
  </si>
  <si>
    <t>Tunisia</t>
  </si>
  <si>
    <t>UGA</t>
  </si>
  <si>
    <t>Uganda</t>
  </si>
  <si>
    <t>BFA</t>
  </si>
  <si>
    <t>Burkina Faso</t>
  </si>
  <si>
    <t>ZMB</t>
  </si>
  <si>
    <t>Zambia</t>
  </si>
  <si>
    <t>SLB</t>
  </si>
  <si>
    <t>Solomon Islands</t>
  </si>
  <si>
    <t>FJI</t>
  </si>
  <si>
    <t>Fiji</t>
  </si>
  <si>
    <t>KIR</t>
  </si>
  <si>
    <t>Kiribati</t>
  </si>
  <si>
    <t>VUT</t>
  </si>
  <si>
    <t>Vanuatu</t>
  </si>
  <si>
    <t>PNG</t>
  </si>
  <si>
    <t>Papua New Guinea</t>
  </si>
  <si>
    <t>WSM</t>
  </si>
  <si>
    <t>Samoa</t>
  </si>
  <si>
    <t>TON</t>
  </si>
  <si>
    <t>Tonga</t>
  </si>
  <si>
    <t>ARM</t>
  </si>
  <si>
    <t>Armenia</t>
  </si>
  <si>
    <t>AZE</t>
  </si>
  <si>
    <t>Azerbaijan</t>
  </si>
  <si>
    <t>BLR</t>
  </si>
  <si>
    <t>Belarus</t>
  </si>
  <si>
    <t>ALB</t>
  </si>
  <si>
    <t>Albania</t>
  </si>
  <si>
    <t>GEO</t>
  </si>
  <si>
    <t>Georgia</t>
  </si>
  <si>
    <t>KAZ</t>
  </si>
  <si>
    <t>Kazakhstan</t>
  </si>
  <si>
    <t>KGZ</t>
  </si>
  <si>
    <t>Kyrgyz Republic</t>
  </si>
  <si>
    <t>BGR</t>
  </si>
  <si>
    <t>Bulgaria</t>
  </si>
  <si>
    <t>MDA</t>
  </si>
  <si>
    <t>Moldova</t>
  </si>
  <si>
    <t>RUS</t>
  </si>
  <si>
    <t>Russia</t>
  </si>
  <si>
    <t>TJK</t>
  </si>
  <si>
    <t>Tajikistan</t>
  </si>
  <si>
    <t>CHN</t>
  </si>
  <si>
    <t>China</t>
  </si>
  <si>
    <t>TKM</t>
  </si>
  <si>
    <t>Turkmenistan</t>
  </si>
  <si>
    <t>UKR</t>
  </si>
  <si>
    <t>Ukraine</t>
  </si>
  <si>
    <t>UZB</t>
  </si>
  <si>
    <t>Uzbekistan</t>
  </si>
  <si>
    <t>CZE</t>
  </si>
  <si>
    <t>Czech Republic</t>
  </si>
  <si>
    <t>SVK</t>
  </si>
  <si>
    <t>Slovak Republic</t>
  </si>
  <si>
    <t>EST</t>
  </si>
  <si>
    <t>Estonia</t>
  </si>
  <si>
    <t>LVA</t>
  </si>
  <si>
    <t>Latvia</t>
  </si>
  <si>
    <t>SRB</t>
  </si>
  <si>
    <t>Serbia</t>
  </si>
  <si>
    <t>MNE</t>
  </si>
  <si>
    <t>HUN</t>
  </si>
  <si>
    <t>Hungary</t>
  </si>
  <si>
    <t>LTU</t>
  </si>
  <si>
    <t>Lithuania</t>
  </si>
  <si>
    <t>MNG</t>
  </si>
  <si>
    <t>Mongolia</t>
  </si>
  <si>
    <t>HRV</t>
  </si>
  <si>
    <t>Croatia</t>
  </si>
  <si>
    <t>SVN</t>
  </si>
  <si>
    <t>Slovenia</t>
  </si>
  <si>
    <t>MKD</t>
  </si>
  <si>
    <t>BIH</t>
  </si>
  <si>
    <t>Bosnia and Herzegovina</t>
  </si>
  <si>
    <t>POL</t>
  </si>
  <si>
    <t>Poland</t>
  </si>
  <si>
    <t>UVK</t>
  </si>
  <si>
    <t>Kosovo</t>
  </si>
  <si>
    <t>ROU</t>
  </si>
  <si>
    <t>Romania</t>
  </si>
  <si>
    <t>FM Europe &amp; CIS</t>
  </si>
  <si>
    <t>Europe &amp; Middle East</t>
  </si>
  <si>
    <t>EM Americas</t>
  </si>
  <si>
    <t>ETF TER</t>
  </si>
  <si>
    <t>http://www.smarterinvestieren.de/informations/etfs_alle_xtf.php</t>
  </si>
  <si>
    <t>Jahr:</t>
  </si>
  <si>
    <t>Min:</t>
  </si>
  <si>
    <t>Max:</t>
  </si>
  <si>
    <t>BIP-Jahr:</t>
  </si>
  <si>
    <t>Americas</t>
  </si>
  <si>
    <t>TUV</t>
  </si>
  <si>
    <t>Tuvalu</t>
  </si>
  <si>
    <t>Estimates Start After</t>
  </si>
  <si>
    <t>The Bahamas</t>
  </si>
  <si>
    <t>Islamic Republic of Iran</t>
  </si>
  <si>
    <t>Iraq</t>
  </si>
  <si>
    <t>Republic of Yemen</t>
  </si>
  <si>
    <t>Islamic Republic of Afghanistan</t>
  </si>
  <si>
    <t>Democratic Republic of Timor-Leste</t>
  </si>
  <si>
    <t>Republic of Congo</t>
  </si>
  <si>
    <t>Democratic Republic of Congo</t>
  </si>
  <si>
    <t>The Gambia</t>
  </si>
  <si>
    <t>Côte d'Ivoire</t>
  </si>
  <si>
    <t>São Tomé and Príncipe</t>
  </si>
  <si>
    <t>Montenegro</t>
  </si>
  <si>
    <t>Former Yugoslav Republic of Macedonia</t>
  </si>
  <si>
    <t>BIPtiser v2.14</t>
  </si>
  <si>
    <t>© sparfux 2012</t>
  </si>
  <si>
    <t>http://www.wertpapier-forum.de/topic/19390-diskussionsthread-uber-die-musterdepots/page__view__findpost__p__729306</t>
  </si>
  <si>
    <t>MSCI Market Classification</t>
  </si>
  <si>
    <t>http://www.msci.com/products/indices/market_classification.html</t>
  </si>
  <si>
    <t>San Marino</t>
  </si>
  <si>
    <t>Palau</t>
  </si>
  <si>
    <t>South Sudan</t>
  </si>
  <si>
    <t>Marshall Islands</t>
  </si>
  <si>
    <t>Micronesia</t>
  </si>
  <si>
    <t>SMR</t>
  </si>
  <si>
    <t>PLW</t>
  </si>
  <si>
    <t>SSD</t>
  </si>
  <si>
    <t>MHL</t>
  </si>
  <si>
    <t>FSM</t>
  </si>
  <si>
    <t>BIP Rohdaten</t>
  </si>
  <si>
    <t>Update der BIP-Daten auf Stand Oktober 2013 (IMF Daten + MSCI Abgleich)</t>
  </si>
  <si>
    <t>Link auf IMF Rohdaten zugefügt</t>
  </si>
  <si>
    <t>MSCI Grafik aktualisiert</t>
  </si>
  <si>
    <t>Grafiken BIP-Historie aktualisiert</t>
  </si>
  <si>
    <t>TER ETF114 (E32) auf 0,45% geändert</t>
  </si>
  <si>
    <t>Update der BIP-Daten auf Stand April 2014 (IMF Daten + MSCI Abgleich)</t>
  </si>
  <si>
    <t>Qatar und United Arab Emitrates von FM nach EM klassifiziert (lt. MSCI ab 01.05.2014)</t>
  </si>
  <si>
    <t>Berechnungen für einzelne Regionen unter der großen Tabelle angefügt</t>
  </si>
  <si>
    <t>TER (SOLL) für Emerging Markets ETF bei Amundi von 0,45% auf 0,2% gesenkt</t>
  </si>
  <si>
    <t>Link auf IMF Rohdaten zugefügt vervollständigt</t>
  </si>
  <si>
    <t>http://www.imf.org/external/pubs/ft/weo/2014/02/weodata/index.aspx</t>
  </si>
  <si>
    <t>IMF Daten aktualisiert
(by country, all countries, Gross domestic product, current prices U.S. dollars
1980-2019
WEO Country Code, ISO Alpha-3 Code
egal, hinterher umsortieren nach WEO Country Code
","
Show all rows)</t>
  </si>
  <si>
    <t>Infos Veriats Investment</t>
  </si>
  <si>
    <t>http://www.veritas-investment.de/files/etf-portfolio_global_factsheet_de_de.pdf</t>
  </si>
  <si>
    <t>Link auf Veritas-Investment Info eingefügt (einfache Sicht auf Verteilung NA, EUR, EM PA)</t>
  </si>
  <si>
    <t>Korrektur: Greece - FM -&gt; EM</t>
  </si>
  <si>
    <t>MSCI World</t>
  </si>
  <si>
    <t>Emerging</t>
  </si>
  <si>
    <t>Frontier</t>
  </si>
  <si>
    <t>MSCI Emerging Market</t>
  </si>
  <si>
    <t>Small Caps</t>
  </si>
  <si>
    <t>Micro Caps</t>
  </si>
  <si>
    <t>STOXX Europe 600</t>
  </si>
  <si>
    <t>ISIN</t>
  </si>
  <si>
    <t>Name</t>
  </si>
  <si>
    <t>Index</t>
  </si>
  <si>
    <t>Wert</t>
  </si>
  <si>
    <t>Standard Caps</t>
  </si>
  <si>
    <t>Standard</t>
  </si>
  <si>
    <t>LU0392494562</t>
  </si>
  <si>
    <t>LU0635178014</t>
  </si>
  <si>
    <t>LU0378434582</t>
  </si>
  <si>
    <t>FR0010315770</t>
  </si>
  <si>
    <t>ComStage MSCI Emerging Markets</t>
  </si>
  <si>
    <t>Lyxor MSCI World</t>
  </si>
  <si>
    <t>TER</t>
  </si>
  <si>
    <t>ComStage MSCI World</t>
  </si>
  <si>
    <t>ComStage Stoxx Europe 600</t>
  </si>
  <si>
    <t>Länderzuordnung ausgegliedert, neu: Indexdaten und Meine Fonds zur Berechnung vom IST</t>
  </si>
  <si>
    <t>Investierte Fonds</t>
  </si>
  <si>
    <t>Indexdaten (Falls Länderverteilung unbekannt, Zeilen 200-204 direkt ausfüllen)</t>
  </si>
</sst>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8" formatCode="#,##0.00\ &quot;€&quot;;[Red]\-#,##0.00\ &quot;€&quot;"/>
    <numFmt numFmtId="44" formatCode="_-* #,##0.00\ &quot;€&quot;_-;\-* #,##0.00\ &quot;€&quot;_-;_-* &quot;-&quot;??\ &quot;€&quot;_-;_-@_-"/>
    <numFmt numFmtId="164" formatCode="#,##0.00\ &quot;€&quot;"/>
    <numFmt numFmtId="165" formatCode="0.0%"/>
    <numFmt numFmtId="166" formatCode="&quot;Soll: &quot;#,##0.00\ &quot;€&quot;"/>
    <numFmt numFmtId="167" formatCode="&quot;Ist: &quot;#,##0.00\ &quot;€&quot;;[Red]\-#,##0.00\ &quot;€&quot;"/>
    <numFmt numFmtId="168" formatCode="&quot;Diff.: &quot;#,##0.00\ &quot;€&quot;"/>
    <numFmt numFmtId="169" formatCode="&quot;Soll: &quot;0.00%"/>
    <numFmt numFmtId="170" formatCode="&quot;Ist: &quot;0.00%"/>
    <numFmt numFmtId="171" formatCode="&quot;Diff: &quot;0.00%"/>
    <numFmt numFmtId="172" formatCode="&quot;TER (Soll): &quot;0.00%"/>
    <numFmt numFmtId="173" formatCode="&quot;TER (Ist): &quot;0.00%"/>
    <numFmt numFmtId="174" formatCode="0&quot; Milliarden $&quot;"/>
    <numFmt numFmtId="175" formatCode="&quot;BIP &quot;0&quot;:&quot;"/>
    <numFmt numFmtId="176" formatCode="_-* #,##0\ &quot;€&quot;_-;\-* #,##0\ &quot;€&quot;_-;_-* &quot;-&quot;??\ &quot;€&quot;_-;_-@_-"/>
    <numFmt numFmtId="177" formatCode="_-* #,##0\ [$€-407]_-;\-* #,##0\ [$€-407]_-;_-* &quot;-&quot;??\ [$€-407]_-;_-@_-"/>
  </numFmts>
  <fonts count="40">
    <font>
      <sz val="10"/>
      <name val="Arial"/>
    </font>
    <font>
      <sz val="10"/>
      <name val="Arial"/>
      <family val="2"/>
    </font>
    <font>
      <b/>
      <sz val="10"/>
      <name val="Arial"/>
      <family val="2"/>
    </font>
    <font>
      <u/>
      <sz val="10"/>
      <color indexed="12"/>
      <name val="Arial"/>
      <family val="2"/>
    </font>
    <font>
      <sz val="8"/>
      <name val="Arial"/>
      <family val="2"/>
    </font>
    <font>
      <b/>
      <sz val="22"/>
      <color indexed="10"/>
      <name val="Arial"/>
      <family val="2"/>
    </font>
    <font>
      <sz val="10"/>
      <color indexed="9"/>
      <name val="Arial"/>
      <family val="2"/>
    </font>
    <font>
      <sz val="12"/>
      <color indexed="8"/>
      <name val="Calibri"/>
      <family val="2"/>
    </font>
    <font>
      <sz val="12"/>
      <color indexed="10"/>
      <name val="Calibri"/>
      <family val="2"/>
    </font>
    <font>
      <sz val="12"/>
      <color indexed="31"/>
      <name val="Calibri"/>
      <family val="2"/>
    </font>
    <font>
      <b/>
      <sz val="12"/>
      <color indexed="52"/>
      <name val="Calibri"/>
      <family val="2"/>
    </font>
    <font>
      <b/>
      <sz val="12"/>
      <color indexed="10"/>
      <name val="Calibri"/>
      <family val="2"/>
    </font>
    <font>
      <i/>
      <sz val="12"/>
      <color indexed="33"/>
      <name val="Calibri"/>
      <family val="2"/>
    </font>
    <font>
      <sz val="12"/>
      <color indexed="58"/>
      <name val="Calibri"/>
      <family val="2"/>
    </font>
    <font>
      <b/>
      <sz val="15"/>
      <color indexed="30"/>
      <name val="Calibri"/>
      <family val="2"/>
    </font>
    <font>
      <b/>
      <sz val="13"/>
      <color indexed="30"/>
      <name val="Calibri"/>
      <family val="2"/>
    </font>
    <font>
      <b/>
      <sz val="11"/>
      <color indexed="30"/>
      <name val="Calibri"/>
      <family val="2"/>
    </font>
    <font>
      <sz val="12"/>
      <color indexed="12"/>
      <name val="Calibri"/>
      <family val="2"/>
    </font>
    <font>
      <sz val="12"/>
      <color indexed="52"/>
      <name val="Calibri"/>
      <family val="2"/>
    </font>
    <font>
      <sz val="12"/>
      <color indexed="60"/>
      <name val="Calibri"/>
      <family val="2"/>
    </font>
    <font>
      <sz val="11"/>
      <color indexed="8"/>
      <name val="Helvetica Neue"/>
    </font>
    <font>
      <b/>
      <sz val="12"/>
      <color indexed="26"/>
      <name val="Calibri"/>
      <family val="2"/>
    </font>
    <font>
      <b/>
      <sz val="18"/>
      <color indexed="30"/>
      <name val="Cambria"/>
      <family val="2"/>
    </font>
    <font>
      <b/>
      <sz val="12"/>
      <color indexed="8"/>
      <name val="Calibri"/>
      <family val="2"/>
    </font>
    <font>
      <sz val="12"/>
      <color indexed="22"/>
      <name val="Calibri"/>
      <family val="2"/>
    </font>
    <font>
      <b/>
      <sz val="13"/>
      <color indexed="14"/>
      <name val="Helvetica Neue"/>
    </font>
    <font>
      <b/>
      <sz val="11"/>
      <name val="Helvetica Neue"/>
    </font>
    <font>
      <sz val="11"/>
      <name val="Helvetica Neue"/>
    </font>
    <font>
      <b/>
      <sz val="10"/>
      <name val="Helvetica Neue"/>
    </font>
    <font>
      <b/>
      <sz val="10"/>
      <color indexed="8"/>
      <name val="Helvetica Neue"/>
    </font>
    <font>
      <b/>
      <sz val="20"/>
      <color indexed="10"/>
      <name val="Arial"/>
      <family val="2"/>
    </font>
    <font>
      <sz val="12"/>
      <name val="Arial"/>
      <family val="2"/>
    </font>
    <font>
      <sz val="10"/>
      <name val="Arial"/>
      <family val="2"/>
    </font>
    <font>
      <sz val="9"/>
      <color indexed="81"/>
      <name val="Tahoma"/>
      <family val="2"/>
    </font>
    <font>
      <b/>
      <sz val="9"/>
      <color indexed="81"/>
      <name val="Tahoma"/>
      <family val="2"/>
    </font>
    <font>
      <sz val="10"/>
      <name val="Arial"/>
      <family val="2"/>
    </font>
    <font>
      <sz val="10"/>
      <color rgb="FF232D6B"/>
      <name val="Arial"/>
      <family val="2"/>
    </font>
    <font>
      <sz val="10"/>
      <name val="Arial"/>
      <family val="2"/>
    </font>
    <font>
      <sz val="10"/>
      <color theme="0" tint="-0.14999847407452621"/>
      <name val="Arial"/>
      <family val="2"/>
    </font>
    <font>
      <b/>
      <sz val="10"/>
      <color theme="0" tint="-0.14999847407452621"/>
      <name val="Arial"/>
      <family val="2"/>
    </font>
  </fonts>
  <fills count="25">
    <fill>
      <patternFill patternType="none"/>
    </fill>
    <fill>
      <patternFill patternType="gray125"/>
    </fill>
    <fill>
      <patternFill patternType="solid">
        <fgColor indexed="11"/>
      </patternFill>
    </fill>
    <fill>
      <patternFill patternType="solid">
        <fgColor indexed="16"/>
      </patternFill>
    </fill>
    <fill>
      <patternFill patternType="solid">
        <fgColor indexed="18"/>
      </patternFill>
    </fill>
    <fill>
      <patternFill patternType="solid">
        <fgColor indexed="10"/>
      </patternFill>
    </fill>
    <fill>
      <patternFill patternType="solid">
        <fgColor indexed="47"/>
      </patternFill>
    </fill>
    <fill>
      <patternFill patternType="solid">
        <fgColor indexed="23"/>
      </patternFill>
    </fill>
    <fill>
      <patternFill patternType="solid">
        <fgColor indexed="9"/>
      </patternFill>
    </fill>
    <fill>
      <patternFill patternType="solid">
        <fgColor indexed="20"/>
      </patternFill>
    </fill>
    <fill>
      <patternFill patternType="solid">
        <fgColor indexed="27"/>
      </patternFill>
    </fill>
    <fill>
      <patternFill patternType="solid">
        <fgColor indexed="36"/>
      </patternFill>
    </fill>
    <fill>
      <patternFill patternType="solid">
        <fgColor indexed="34"/>
      </patternFill>
    </fill>
    <fill>
      <patternFill patternType="solid">
        <fgColor indexed="38"/>
      </patternFill>
    </fill>
    <fill>
      <patternFill patternType="solid">
        <fgColor indexed="49"/>
      </patternFill>
    </fill>
    <fill>
      <patternFill patternType="solid">
        <fgColor indexed="35"/>
      </patternFill>
    </fill>
    <fill>
      <patternFill patternType="solid">
        <fgColor indexed="45"/>
      </patternFill>
    </fill>
    <fill>
      <patternFill patternType="solid">
        <fgColor indexed="42"/>
      </patternFill>
    </fill>
    <fill>
      <patternFill patternType="solid">
        <fgColor indexed="43"/>
      </patternFill>
    </fill>
    <fill>
      <patternFill patternType="solid">
        <fgColor indexed="50"/>
        <bgColor indexed="64"/>
      </patternFill>
    </fill>
    <fill>
      <patternFill patternType="solid">
        <fgColor indexed="57"/>
        <bgColor indexed="64"/>
      </patternFill>
    </fill>
    <fill>
      <patternFill patternType="solid">
        <fgColor indexed="9"/>
        <bgColor indexed="64"/>
      </patternFill>
    </fill>
    <fill>
      <patternFill patternType="solid">
        <fgColor indexed="22"/>
        <bgColor indexed="64"/>
      </patternFill>
    </fill>
    <fill>
      <patternFill patternType="solid">
        <fgColor rgb="FF99CC00"/>
        <bgColor indexed="64"/>
      </patternFill>
    </fill>
    <fill>
      <patternFill patternType="solid">
        <fgColor theme="0" tint="-4.9989318521683403E-2"/>
        <bgColor indexed="64"/>
      </patternFill>
    </fill>
  </fills>
  <borders count="71">
    <border>
      <left/>
      <right/>
      <top/>
      <bottom/>
      <diagonal/>
    </border>
    <border>
      <left style="thin">
        <color indexed="33"/>
      </left>
      <right style="thin">
        <color indexed="33"/>
      </right>
      <top style="thin">
        <color indexed="33"/>
      </top>
      <bottom style="thin">
        <color indexed="33"/>
      </bottom>
      <diagonal/>
    </border>
    <border>
      <left style="double">
        <color indexed="26"/>
      </left>
      <right style="double">
        <color indexed="26"/>
      </right>
      <top style="double">
        <color indexed="26"/>
      </top>
      <bottom style="double">
        <color indexed="26"/>
      </bottom>
      <diagonal/>
    </border>
    <border>
      <left/>
      <right/>
      <top/>
      <bottom style="thick">
        <color indexed="36"/>
      </bottom>
      <diagonal/>
    </border>
    <border>
      <left/>
      <right/>
      <top/>
      <bottom style="thick">
        <color indexed="9"/>
      </bottom>
      <diagonal/>
    </border>
    <border>
      <left/>
      <right/>
      <top/>
      <bottom style="medium">
        <color indexed="9"/>
      </bottom>
      <diagonal/>
    </border>
    <border>
      <left/>
      <right/>
      <top/>
      <bottom style="double">
        <color indexed="52"/>
      </bottom>
      <diagonal/>
    </border>
    <border>
      <left style="thin">
        <color indexed="39"/>
      </left>
      <right style="thin">
        <color indexed="39"/>
      </right>
      <top style="thin">
        <color indexed="39"/>
      </top>
      <bottom style="thin">
        <color indexed="39"/>
      </bottom>
      <diagonal/>
    </border>
    <border>
      <left style="thin">
        <color indexed="26"/>
      </left>
      <right style="thin">
        <color indexed="26"/>
      </right>
      <top style="thin">
        <color indexed="26"/>
      </top>
      <bottom style="thin">
        <color indexed="26"/>
      </bottom>
      <diagonal/>
    </border>
    <border>
      <left/>
      <right/>
      <top style="thin">
        <color indexed="36"/>
      </top>
      <bottom style="double">
        <color indexed="36"/>
      </bottom>
      <diagonal/>
    </border>
    <border>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bottom style="thin">
        <color indexed="64"/>
      </bottom>
      <diagonal/>
    </border>
    <border>
      <left/>
      <right style="thin">
        <color indexed="64"/>
      </right>
      <top/>
      <bottom/>
      <diagonal/>
    </border>
    <border>
      <left/>
      <right style="medium">
        <color indexed="64"/>
      </right>
      <top/>
      <bottom/>
      <diagonal/>
    </border>
    <border>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style="medium">
        <color indexed="64"/>
      </right>
      <top/>
      <bottom style="thin">
        <color indexed="64"/>
      </bottom>
      <diagonal/>
    </border>
    <border>
      <left/>
      <right/>
      <top/>
      <bottom style="thin">
        <color indexed="64"/>
      </bottom>
      <diagonal/>
    </border>
    <border>
      <left/>
      <right/>
      <top style="thin">
        <color indexed="16"/>
      </top>
      <bottom/>
      <diagonal/>
    </border>
    <border>
      <left/>
      <right style="thick">
        <color indexed="64"/>
      </right>
      <top/>
      <bottom style="thin">
        <color indexed="64"/>
      </bottom>
      <diagonal/>
    </border>
    <border>
      <left style="thin">
        <color indexed="16"/>
      </left>
      <right style="thin">
        <color indexed="16"/>
      </right>
      <top style="thick">
        <color indexed="15"/>
      </top>
      <bottom style="thin">
        <color indexed="16"/>
      </bottom>
      <diagonal/>
    </border>
    <border>
      <left style="thick">
        <color indexed="10"/>
      </left>
      <right style="thick">
        <color indexed="10"/>
      </right>
      <top style="thick">
        <color indexed="10"/>
      </top>
      <bottom style="thick">
        <color indexed="10"/>
      </bottom>
      <diagonal/>
    </border>
    <border>
      <left style="thick">
        <color indexed="10"/>
      </left>
      <right/>
      <top/>
      <bottom/>
      <diagonal/>
    </border>
    <border>
      <left/>
      <right style="thick">
        <color indexed="10"/>
      </right>
      <top/>
      <bottom/>
      <diagonal/>
    </border>
    <border>
      <left style="thick">
        <color indexed="10"/>
      </left>
      <right/>
      <top/>
      <bottom style="thick">
        <color indexed="10"/>
      </bottom>
      <diagonal/>
    </border>
    <border>
      <left/>
      <right/>
      <top/>
      <bottom style="thick">
        <color indexed="10"/>
      </bottom>
      <diagonal/>
    </border>
    <border>
      <left/>
      <right style="thick">
        <color indexed="10"/>
      </right>
      <top/>
      <bottom style="thick">
        <color indexed="10"/>
      </bottom>
      <diagonal/>
    </border>
    <border>
      <left style="thick">
        <color indexed="10"/>
      </left>
      <right/>
      <top style="thick">
        <color indexed="10"/>
      </top>
      <bottom style="thick">
        <color indexed="10"/>
      </bottom>
      <diagonal/>
    </border>
    <border>
      <left/>
      <right style="thick">
        <color indexed="10"/>
      </right>
      <top style="thick">
        <color indexed="10"/>
      </top>
      <bottom style="thick">
        <color indexed="10"/>
      </bottom>
      <diagonal/>
    </border>
    <border>
      <left style="thin">
        <color indexed="64"/>
      </left>
      <right/>
      <top/>
      <bottom/>
      <diagonal/>
    </border>
    <border>
      <left style="thick">
        <color indexed="10"/>
      </left>
      <right/>
      <top style="thick">
        <color indexed="10"/>
      </top>
      <bottom/>
      <diagonal/>
    </border>
    <border>
      <left/>
      <right/>
      <top style="thick">
        <color indexed="10"/>
      </top>
      <bottom/>
      <diagonal/>
    </border>
    <border>
      <left/>
      <right style="thick">
        <color indexed="10"/>
      </right>
      <top style="thick">
        <color indexed="10"/>
      </top>
      <bottom/>
      <diagonal/>
    </border>
    <border>
      <left/>
      <right/>
      <top/>
      <bottom style="thick">
        <color indexed="64"/>
      </bottom>
      <diagonal/>
    </border>
    <border>
      <left/>
      <right style="thick">
        <color indexed="64"/>
      </right>
      <top/>
      <bottom style="thick">
        <color indexed="64"/>
      </bottom>
      <diagonal/>
    </border>
    <border>
      <left style="thin">
        <color indexed="64"/>
      </left>
      <right/>
      <top/>
      <bottom style="thick">
        <color indexed="64"/>
      </bottom>
      <diagonal/>
    </border>
    <border>
      <left style="thin">
        <color indexed="16"/>
      </left>
      <right style="thin">
        <color indexed="16"/>
      </right>
      <top/>
      <bottom style="thin">
        <color indexed="16"/>
      </bottom>
      <diagonal/>
    </border>
    <border>
      <left style="thin">
        <color indexed="16"/>
      </left>
      <right style="thin">
        <color indexed="16"/>
      </right>
      <top style="thin">
        <color indexed="16"/>
      </top>
      <bottom style="thin">
        <color indexed="16"/>
      </bottom>
      <diagonal/>
    </border>
    <border>
      <left style="thin">
        <color indexed="16"/>
      </left>
      <right/>
      <top style="thick">
        <color indexed="15"/>
      </top>
      <bottom style="thin">
        <color indexed="16"/>
      </bottom>
      <diagonal/>
    </border>
    <border>
      <left style="medium">
        <color indexed="64"/>
      </left>
      <right/>
      <top/>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bottom style="medium">
        <color indexed="64"/>
      </bottom>
      <diagonal/>
    </border>
    <border>
      <left/>
      <right/>
      <top style="thin">
        <color indexed="64"/>
      </top>
      <bottom/>
      <diagonal/>
    </border>
    <border>
      <left style="thin">
        <color indexed="64"/>
      </left>
      <right/>
      <top style="thin">
        <color indexed="64"/>
      </top>
      <bottom/>
      <diagonal/>
    </border>
    <border>
      <left style="thin">
        <color indexed="16"/>
      </left>
      <right/>
      <top/>
      <bottom style="thin">
        <color indexed="16"/>
      </bottom>
      <diagonal/>
    </border>
    <border>
      <left style="thin">
        <color indexed="16"/>
      </left>
      <right/>
      <top style="thin">
        <color indexed="16"/>
      </top>
      <bottom style="thin">
        <color indexed="16"/>
      </bottom>
      <diagonal/>
    </border>
    <border>
      <left style="thin">
        <color indexed="64"/>
      </left>
      <right style="thin">
        <color indexed="16"/>
      </right>
      <top/>
      <bottom style="thin">
        <color indexed="16"/>
      </bottom>
      <diagonal/>
    </border>
    <border>
      <left style="thin">
        <color indexed="64"/>
      </left>
      <right style="thin">
        <color indexed="16"/>
      </right>
      <top style="thin">
        <color indexed="16"/>
      </top>
      <bottom style="thin">
        <color indexed="16"/>
      </bottom>
      <diagonal/>
    </border>
    <border>
      <left style="thin">
        <color indexed="64"/>
      </left>
      <right style="thin">
        <color indexed="16"/>
      </right>
      <top style="thin">
        <color indexed="16"/>
      </top>
      <bottom style="medium">
        <color indexed="64"/>
      </bottom>
      <diagonal/>
    </border>
    <border>
      <left style="thin">
        <color indexed="16"/>
      </left>
      <right style="thin">
        <color indexed="16"/>
      </right>
      <top style="thin">
        <color indexed="16"/>
      </top>
      <bottom style="medium">
        <color indexed="64"/>
      </bottom>
      <diagonal/>
    </border>
    <border>
      <left style="thin">
        <color indexed="16"/>
      </left>
      <right/>
      <top style="thin">
        <color indexed="16"/>
      </top>
      <bottom style="medium">
        <color indexed="64"/>
      </bottom>
      <diagonal/>
    </border>
    <border>
      <left/>
      <right/>
      <top style="thin">
        <color indexed="16"/>
      </top>
      <bottom style="medium">
        <color indexed="64"/>
      </bottom>
      <diagonal/>
    </border>
    <border>
      <left style="thin">
        <color indexed="64"/>
      </left>
      <right/>
      <top style="thin">
        <color indexed="16"/>
      </top>
      <bottom style="medium">
        <color indexed="64"/>
      </bottom>
      <diagonal/>
    </border>
    <border>
      <left style="thick">
        <color rgb="FFFFC000"/>
      </left>
      <right/>
      <top style="thick">
        <color rgb="FFFFC000"/>
      </top>
      <bottom/>
      <diagonal/>
    </border>
    <border>
      <left/>
      <right/>
      <top style="thick">
        <color rgb="FFFFC000"/>
      </top>
      <bottom/>
      <diagonal/>
    </border>
    <border>
      <left/>
      <right style="thick">
        <color rgb="FFFFC000"/>
      </right>
      <top style="thick">
        <color rgb="FFFFC000"/>
      </top>
      <bottom/>
      <diagonal/>
    </border>
    <border>
      <left style="thick">
        <color rgb="FFFFC000"/>
      </left>
      <right/>
      <top/>
      <bottom/>
      <diagonal/>
    </border>
    <border>
      <left/>
      <right style="thick">
        <color rgb="FFFFC000"/>
      </right>
      <top/>
      <bottom/>
      <diagonal/>
    </border>
    <border>
      <left style="thick">
        <color rgb="FFFFC000"/>
      </left>
      <right/>
      <top/>
      <bottom style="thick">
        <color rgb="FFFFC000"/>
      </bottom>
      <diagonal/>
    </border>
    <border>
      <left/>
      <right/>
      <top/>
      <bottom style="thick">
        <color rgb="FFFFC000"/>
      </bottom>
      <diagonal/>
    </border>
    <border>
      <left/>
      <right style="thick">
        <color rgb="FFFFC000"/>
      </right>
      <top/>
      <bottom style="thick">
        <color rgb="FFFFC000"/>
      </bottom>
      <diagonal/>
    </border>
    <border>
      <left style="thin">
        <color indexed="64"/>
      </left>
      <right style="thick">
        <color indexed="10"/>
      </right>
      <top/>
      <bottom style="thick">
        <color indexed="10"/>
      </bottom>
      <diagonal/>
    </border>
    <border>
      <left style="thick">
        <color rgb="FFFFC000"/>
      </left>
      <right style="thick">
        <color indexed="10"/>
      </right>
      <top style="thick">
        <color rgb="FFFFC000"/>
      </top>
      <bottom/>
      <diagonal/>
    </border>
    <border>
      <left style="thick">
        <color rgb="FFFFC000"/>
      </left>
      <right style="thick">
        <color indexed="10"/>
      </right>
      <top/>
      <bottom/>
      <diagonal/>
    </border>
    <border>
      <left style="thick">
        <color rgb="FFFFC000"/>
      </left>
      <right style="thick">
        <color indexed="10"/>
      </right>
      <top/>
      <bottom style="thick">
        <color rgb="FFFFC000"/>
      </bottom>
      <diagonal/>
    </border>
  </borders>
  <cellStyleXfs count="46">
    <xf numFmtId="0" fontId="0" fillId="0" borderId="0"/>
    <xf numFmtId="0" fontId="7"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2" borderId="0" applyNumberFormat="0" applyBorder="0" applyAlignment="0" applyProtection="0"/>
    <xf numFmtId="0" fontId="7" fillId="6" borderId="0" applyNumberFormat="0" applyBorder="0" applyAlignment="0" applyProtection="0"/>
    <xf numFmtId="0" fontId="7"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7" borderId="0" applyNumberFormat="0" applyBorder="0" applyAlignment="0" applyProtection="0"/>
    <xf numFmtId="0" fontId="7" fillId="2" borderId="0" applyNumberFormat="0" applyBorder="0" applyAlignment="0" applyProtection="0"/>
    <xf numFmtId="0" fontId="7" fillId="6"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8" borderId="0" applyNumberFormat="0" applyBorder="0" applyAlignment="0" applyProtection="0"/>
    <xf numFmtId="0" fontId="8" fillId="6" borderId="0" applyNumberFormat="0" applyBorder="0" applyAlignment="0" applyProtection="0"/>
    <xf numFmtId="0" fontId="8" fillId="11" borderId="0" applyNumberFormat="0" applyBorder="0" applyAlignment="0" applyProtection="0"/>
    <xf numFmtId="0" fontId="8" fillId="9"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9" fillId="16" borderId="0" applyNumberFormat="0" applyBorder="0" applyAlignment="0" applyProtection="0"/>
    <xf numFmtId="0" fontId="10" fillId="2" borderId="1" applyNumberFormat="0" applyAlignment="0" applyProtection="0"/>
    <xf numFmtId="0" fontId="11" fillId="10" borderId="2" applyNumberFormat="0" applyAlignment="0" applyProtection="0"/>
    <xf numFmtId="0" fontId="12" fillId="0" borderId="0" applyNumberFormat="0" applyFill="0" applyBorder="0" applyAlignment="0" applyProtection="0"/>
    <xf numFmtId="0" fontId="13" fillId="17" borderId="0" applyNumberFormat="0" applyBorder="0" applyAlignment="0" applyProtection="0"/>
    <xf numFmtId="0" fontId="14" fillId="0" borderId="3" applyNumberFormat="0" applyFill="0" applyAlignment="0" applyProtection="0"/>
    <xf numFmtId="0" fontId="15" fillId="0" borderId="4" applyNumberFormat="0" applyFill="0" applyAlignment="0" applyProtection="0"/>
    <xf numFmtId="0" fontId="16" fillId="0" borderId="5" applyNumberFormat="0" applyFill="0" applyAlignment="0" applyProtection="0"/>
    <xf numFmtId="0" fontId="16" fillId="0" borderId="0" applyNumberFormat="0" applyFill="0" applyBorder="0" applyAlignment="0" applyProtection="0"/>
    <xf numFmtId="0" fontId="3" fillId="0" borderId="0" applyNumberFormat="0" applyFill="0" applyBorder="0" applyAlignment="0" applyProtection="0">
      <alignment vertical="top"/>
      <protection locked="0"/>
    </xf>
    <xf numFmtId="0" fontId="17" fillId="6" borderId="1" applyNumberFormat="0" applyAlignment="0" applyProtection="0"/>
    <xf numFmtId="0" fontId="18" fillId="0" borderId="6" applyNumberFormat="0" applyFill="0" applyAlignment="0" applyProtection="0"/>
    <xf numFmtId="0" fontId="19" fillId="18" borderId="0" applyNumberFormat="0" applyBorder="0" applyAlignment="0" applyProtection="0"/>
    <xf numFmtId="0" fontId="20" fillId="18" borderId="7" applyNumberFormat="0" applyFont="0" applyAlignment="0" applyProtection="0"/>
    <xf numFmtId="0" fontId="21" fillId="2" borderId="8" applyNumberFormat="0" applyAlignment="0" applyProtection="0"/>
    <xf numFmtId="0" fontId="20" fillId="0" borderId="0" applyNumberFormat="0" applyFill="0" applyBorder="0" applyProtection="0">
      <alignment vertical="top"/>
    </xf>
    <xf numFmtId="0" fontId="22" fillId="0" borderId="0" applyNumberFormat="0" applyFill="0" applyBorder="0" applyAlignment="0" applyProtection="0"/>
    <xf numFmtId="0" fontId="23" fillId="0" borderId="9" applyNumberFormat="0" applyFill="0" applyAlignment="0" applyProtection="0"/>
    <xf numFmtId="0" fontId="24" fillId="0" borderId="0" applyNumberFormat="0" applyFill="0" applyBorder="0" applyAlignment="0" applyProtection="0"/>
    <xf numFmtId="44" fontId="37" fillId="0" borderId="0" applyFont="0" applyFill="0" applyBorder="0" applyAlignment="0" applyProtection="0"/>
    <xf numFmtId="9" fontId="37" fillId="0" borderId="0" applyFont="0" applyFill="0" applyBorder="0" applyAlignment="0" applyProtection="0"/>
  </cellStyleXfs>
  <cellXfs count="222">
    <xf numFmtId="0" fontId="0" fillId="0" borderId="0" xfId="0"/>
    <xf numFmtId="0" fontId="2" fillId="0" borderId="0" xfId="0" applyFont="1"/>
    <xf numFmtId="0" fontId="0" fillId="19" borderId="10" xfId="0" applyFill="1" applyBorder="1" applyAlignment="1"/>
    <xf numFmtId="0" fontId="0" fillId="19" borderId="11" xfId="0" applyFill="1" applyBorder="1" applyAlignment="1">
      <alignment horizontal="center"/>
    </xf>
    <xf numFmtId="0" fontId="0" fillId="19" borderId="12" xfId="0" applyFill="1" applyBorder="1" applyAlignment="1">
      <alignment horizontal="center"/>
    </xf>
    <xf numFmtId="0" fontId="0" fillId="19" borderId="13" xfId="0" applyFill="1" applyBorder="1" applyAlignment="1">
      <alignment horizontal="center"/>
    </xf>
    <xf numFmtId="0" fontId="0" fillId="20" borderId="14" xfId="0" applyFill="1" applyBorder="1" applyAlignment="1"/>
    <xf numFmtId="10" fontId="0" fillId="20" borderId="15" xfId="0" applyNumberFormat="1" applyFill="1" applyBorder="1" applyAlignment="1"/>
    <xf numFmtId="0" fontId="6" fillId="21" borderId="0" xfId="0" applyFont="1" applyFill="1" applyBorder="1"/>
    <xf numFmtId="10" fontId="1" fillId="21" borderId="0" xfId="0" applyNumberFormat="1" applyFont="1" applyFill="1" applyBorder="1" applyAlignment="1">
      <alignment horizontal="center"/>
    </xf>
    <xf numFmtId="10" fontId="1" fillId="21" borderId="16" xfId="0" applyNumberFormat="1" applyFont="1" applyFill="1" applyBorder="1" applyAlignment="1">
      <alignment horizontal="center"/>
    </xf>
    <xf numFmtId="165" fontId="0" fillId="20" borderId="17" xfId="0" applyNumberFormat="1" applyFill="1" applyBorder="1" applyAlignment="1"/>
    <xf numFmtId="165" fontId="1" fillId="22" borderId="18" xfId="0" applyNumberFormat="1" applyFont="1" applyFill="1" applyBorder="1" applyAlignment="1">
      <alignment horizontal="center"/>
    </xf>
    <xf numFmtId="165" fontId="1" fillId="22" borderId="19" xfId="0" applyNumberFormat="1" applyFont="1" applyFill="1" applyBorder="1" applyAlignment="1">
      <alignment horizontal="center"/>
    </xf>
    <xf numFmtId="164" fontId="0" fillId="20" borderId="15" xfId="0" applyNumberFormat="1" applyFill="1" applyBorder="1" applyAlignment="1"/>
    <xf numFmtId="164" fontId="1" fillId="21" borderId="0" xfId="0" applyNumberFormat="1" applyFont="1" applyFill="1" applyBorder="1" applyAlignment="1">
      <alignment horizontal="right"/>
    </xf>
    <xf numFmtId="164" fontId="1" fillId="21" borderId="16" xfId="0" applyNumberFormat="1" applyFont="1" applyFill="1" applyBorder="1" applyAlignment="1">
      <alignment horizontal="right"/>
    </xf>
    <xf numFmtId="0" fontId="3" fillId="0" borderId="0" xfId="34" applyAlignment="1" applyProtection="1"/>
    <xf numFmtId="165" fontId="0" fillId="20" borderId="20" xfId="0" applyNumberFormat="1" applyFill="1" applyBorder="1" applyAlignment="1">
      <alignment horizontal="center"/>
    </xf>
    <xf numFmtId="165" fontId="0" fillId="20" borderId="21" xfId="0" applyNumberFormat="1" applyFill="1" applyBorder="1" applyAlignment="1">
      <alignment horizontal="center"/>
    </xf>
    <xf numFmtId="164" fontId="0" fillId="20" borderId="20" xfId="0" applyNumberFormat="1" applyFill="1" applyBorder="1" applyAlignment="1">
      <alignment horizontal="right"/>
    </xf>
    <xf numFmtId="164" fontId="0" fillId="20" borderId="22" xfId="0" applyNumberFormat="1" applyFill="1" applyBorder="1" applyAlignment="1">
      <alignment horizontal="right"/>
    </xf>
    <xf numFmtId="164" fontId="0" fillId="20" borderId="21" xfId="0" applyNumberFormat="1" applyFill="1" applyBorder="1" applyAlignment="1">
      <alignment horizontal="right"/>
    </xf>
    <xf numFmtId="165" fontId="0" fillId="20" borderId="22" xfId="0" applyNumberFormat="1" applyFill="1" applyBorder="1" applyAlignment="1">
      <alignment horizontal="center"/>
    </xf>
    <xf numFmtId="0" fontId="20" fillId="0" borderId="0" xfId="40" applyNumberFormat="1" applyFont="1" applyAlignment="1">
      <alignment vertical="top" wrapText="1"/>
    </xf>
    <xf numFmtId="0" fontId="20" fillId="0" borderId="0" xfId="40" applyNumberFormat="1" applyFont="1" applyFill="1" applyAlignment="1">
      <alignment vertical="top" wrapText="1"/>
    </xf>
    <xf numFmtId="1" fontId="26" fillId="19" borderId="23" xfId="40" applyNumberFormat="1" applyFont="1" applyFill="1" applyBorder="1" applyAlignment="1">
      <alignment horizontal="center" vertical="top" wrapText="1"/>
    </xf>
    <xf numFmtId="1" fontId="26" fillId="19" borderId="23" xfId="40" applyNumberFormat="1" applyFont="1" applyFill="1" applyBorder="1" applyAlignment="1">
      <alignment horizontal="center" vertical="top"/>
    </xf>
    <xf numFmtId="0" fontId="27" fillId="19" borderId="0" xfId="40" applyNumberFormat="1" applyFont="1" applyFill="1" applyAlignment="1">
      <alignment vertical="top" wrapText="1"/>
    </xf>
    <xf numFmtId="0" fontId="28" fillId="19" borderId="23" xfId="40" applyNumberFormat="1" applyFont="1" applyFill="1" applyBorder="1" applyAlignment="1">
      <alignment horizontal="center" vertical="top" wrapText="1"/>
    </xf>
    <xf numFmtId="8" fontId="1" fillId="21" borderId="0" xfId="0" applyNumberFormat="1" applyFont="1" applyFill="1" applyBorder="1" applyAlignment="1">
      <alignment horizontal="right"/>
    </xf>
    <xf numFmtId="8" fontId="1" fillId="21" borderId="16" xfId="0" applyNumberFormat="1" applyFont="1" applyFill="1" applyBorder="1" applyAlignment="1">
      <alignment horizontal="right"/>
    </xf>
    <xf numFmtId="10" fontId="1" fillId="21" borderId="0" xfId="0" applyNumberFormat="1" applyFont="1" applyFill="1" applyBorder="1" applyAlignment="1">
      <alignment horizontal="right"/>
    </xf>
    <xf numFmtId="10" fontId="1" fillId="21" borderId="16" xfId="0" applyNumberFormat="1" applyFont="1" applyFill="1" applyBorder="1" applyAlignment="1">
      <alignment horizontal="right"/>
    </xf>
    <xf numFmtId="10" fontId="0" fillId="20" borderId="14" xfId="0" applyNumberFormat="1" applyFill="1" applyBorder="1" applyAlignment="1"/>
    <xf numFmtId="10" fontId="0" fillId="20" borderId="20" xfId="0" applyNumberFormat="1" applyFill="1" applyBorder="1" applyAlignment="1">
      <alignment horizontal="right"/>
    </xf>
    <xf numFmtId="10" fontId="0" fillId="20" borderId="22" xfId="0" applyNumberFormat="1" applyFill="1" applyBorder="1" applyAlignment="1">
      <alignment horizontal="right"/>
    </xf>
    <xf numFmtId="0" fontId="0" fillId="0" borderId="22" xfId="0" applyBorder="1"/>
    <xf numFmtId="10" fontId="0" fillId="20" borderId="24" xfId="0" applyNumberFormat="1" applyFill="1" applyBorder="1" applyAlignment="1">
      <alignment horizontal="right"/>
    </xf>
    <xf numFmtId="174" fontId="0" fillId="0" borderId="0" xfId="0" applyNumberFormat="1"/>
    <xf numFmtId="175" fontId="0" fillId="0" borderId="0" xfId="0" applyNumberFormat="1" applyAlignment="1">
      <alignment horizontal="left"/>
    </xf>
    <xf numFmtId="0" fontId="26" fillId="19" borderId="25" xfId="40" applyNumberFormat="1" applyFont="1" applyFill="1" applyBorder="1" applyAlignment="1">
      <alignment vertical="top" wrapText="1"/>
    </xf>
    <xf numFmtId="0" fontId="26" fillId="19" borderId="25" xfId="40" applyNumberFormat="1" applyFont="1" applyFill="1" applyBorder="1" applyAlignment="1">
      <alignment horizontal="center" vertical="top" wrapText="1"/>
    </xf>
    <xf numFmtId="3" fontId="26" fillId="19" borderId="25" xfId="40" applyNumberFormat="1" applyFont="1" applyFill="1" applyBorder="1" applyAlignment="1">
      <alignment vertical="top" wrapText="1"/>
    </xf>
    <xf numFmtId="0" fontId="2" fillId="0" borderId="0" xfId="0" applyFont="1" applyBorder="1"/>
    <xf numFmtId="0" fontId="2" fillId="0" borderId="26" xfId="0" applyFont="1" applyBorder="1"/>
    <xf numFmtId="0" fontId="0" fillId="0" borderId="0" xfId="0" applyFont="1"/>
    <xf numFmtId="10" fontId="0" fillId="20" borderId="0" xfId="0" applyNumberFormat="1" applyFill="1" applyBorder="1" applyAlignment="1"/>
    <xf numFmtId="10" fontId="0" fillId="20" borderId="18" xfId="0" applyNumberFormat="1" applyFill="1" applyBorder="1" applyAlignment="1"/>
    <xf numFmtId="0" fontId="6" fillId="21" borderId="27" xfId="0" applyFont="1" applyFill="1" applyBorder="1"/>
    <xf numFmtId="0" fontId="6" fillId="21" borderId="28" xfId="0" applyFont="1" applyFill="1" applyBorder="1"/>
    <xf numFmtId="0" fontId="6" fillId="21" borderId="29" xfId="0" applyFont="1" applyFill="1" applyBorder="1"/>
    <xf numFmtId="0" fontId="6" fillId="21" borderId="30" xfId="0" applyFont="1" applyFill="1" applyBorder="1"/>
    <xf numFmtId="0" fontId="6" fillId="21" borderId="31" xfId="0" applyFont="1" applyFill="1" applyBorder="1"/>
    <xf numFmtId="9" fontId="0" fillId="20" borderId="32" xfId="0" applyNumberFormat="1" applyFill="1" applyBorder="1" applyAlignment="1">
      <alignment horizontal="center"/>
    </xf>
    <xf numFmtId="9" fontId="0" fillId="20" borderId="33" xfId="0" applyNumberFormat="1" applyFill="1" applyBorder="1" applyAlignment="1">
      <alignment horizontal="center"/>
    </xf>
    <xf numFmtId="10" fontId="0" fillId="20" borderId="34" xfId="0" applyNumberFormat="1" applyFill="1" applyBorder="1" applyAlignment="1">
      <alignment horizontal="right"/>
    </xf>
    <xf numFmtId="10" fontId="0" fillId="20" borderId="0" xfId="0" applyNumberFormat="1" applyFill="1" applyBorder="1" applyAlignment="1">
      <alignment horizontal="right"/>
    </xf>
    <xf numFmtId="10" fontId="0" fillId="20" borderId="16" xfId="0" applyNumberFormat="1" applyFill="1" applyBorder="1" applyAlignment="1">
      <alignment horizontal="right"/>
    </xf>
    <xf numFmtId="10" fontId="1" fillId="21" borderId="35" xfId="0" applyNumberFormat="1" applyFont="1" applyFill="1" applyBorder="1" applyAlignment="1">
      <alignment horizontal="right"/>
    </xf>
    <xf numFmtId="10" fontId="1" fillId="21" borderId="36" xfId="0" applyNumberFormat="1" applyFont="1" applyFill="1" applyBorder="1" applyAlignment="1">
      <alignment horizontal="right"/>
    </xf>
    <xf numFmtId="10" fontId="1" fillId="21" borderId="37" xfId="0" applyNumberFormat="1" applyFont="1" applyFill="1" applyBorder="1" applyAlignment="1">
      <alignment horizontal="right"/>
    </xf>
    <xf numFmtId="10" fontId="1" fillId="21" borderId="27" xfId="0" applyNumberFormat="1" applyFont="1" applyFill="1" applyBorder="1" applyAlignment="1">
      <alignment horizontal="right"/>
    </xf>
    <xf numFmtId="10" fontId="1" fillId="21" borderId="28" xfId="0" applyNumberFormat="1" applyFont="1" applyFill="1" applyBorder="1" applyAlignment="1">
      <alignment horizontal="right"/>
    </xf>
    <xf numFmtId="10" fontId="1" fillId="21" borderId="29" xfId="0" applyNumberFormat="1" applyFont="1" applyFill="1" applyBorder="1" applyAlignment="1">
      <alignment horizontal="right"/>
    </xf>
    <xf numFmtId="10" fontId="1" fillId="21" borderId="30" xfId="0" applyNumberFormat="1" applyFont="1" applyFill="1" applyBorder="1" applyAlignment="1">
      <alignment horizontal="right"/>
    </xf>
    <xf numFmtId="10" fontId="1" fillId="21" borderId="31" xfId="0" applyNumberFormat="1" applyFont="1" applyFill="1" applyBorder="1" applyAlignment="1">
      <alignment horizontal="right"/>
    </xf>
    <xf numFmtId="164" fontId="0" fillId="20" borderId="0" xfId="0" applyNumberFormat="1" applyFill="1" applyBorder="1" applyAlignment="1"/>
    <xf numFmtId="0" fontId="6" fillId="21" borderId="38" xfId="0" applyFont="1" applyFill="1" applyBorder="1"/>
    <xf numFmtId="0" fontId="6" fillId="21" borderId="39" xfId="0" applyFont="1" applyFill="1" applyBorder="1"/>
    <xf numFmtId="0" fontId="6" fillId="21" borderId="40" xfId="0" applyFont="1" applyFill="1" applyBorder="1"/>
    <xf numFmtId="0" fontId="1" fillId="0" borderId="41" xfId="0" applyNumberFormat="1" applyFont="1" applyFill="1" applyBorder="1" applyAlignment="1">
      <alignment vertical="top" wrapText="1"/>
    </xf>
    <xf numFmtId="0" fontId="32" fillId="0" borderId="42" xfId="0" applyNumberFormat="1" applyFont="1" applyFill="1" applyBorder="1" applyAlignment="1">
      <alignment vertical="top" wrapText="1"/>
    </xf>
    <xf numFmtId="0" fontId="0" fillId="0" borderId="0" xfId="0"/>
    <xf numFmtId="0" fontId="1" fillId="0" borderId="0" xfId="0" applyNumberFormat="1" applyFont="1" applyFill="1" applyBorder="1" applyAlignment="1">
      <alignment vertical="top" wrapText="1"/>
    </xf>
    <xf numFmtId="0" fontId="20" fillId="0" borderId="0" xfId="40" applyNumberFormat="1" applyFont="1" applyFill="1" applyBorder="1" applyAlignment="1">
      <alignment vertical="top" wrapText="1"/>
    </xf>
    <xf numFmtId="0" fontId="27" fillId="19" borderId="0" xfId="40" applyNumberFormat="1" applyFont="1" applyFill="1" applyBorder="1" applyAlignment="1">
      <alignment vertical="top" wrapText="1"/>
    </xf>
    <xf numFmtId="3" fontId="26" fillId="19" borderId="43" xfId="40" applyNumberFormat="1" applyFont="1" applyFill="1" applyBorder="1" applyAlignment="1">
      <alignment vertical="top" wrapText="1"/>
    </xf>
    <xf numFmtId="1" fontId="20" fillId="0" borderId="0" xfId="40" applyNumberFormat="1" applyFont="1" applyAlignment="1">
      <alignment vertical="top" wrapText="1"/>
    </xf>
    <xf numFmtId="0" fontId="25" fillId="0" borderId="0" xfId="40" applyFont="1" applyAlignment="1">
      <alignment horizontal="left" vertical="top"/>
    </xf>
    <xf numFmtId="0" fontId="20" fillId="0" borderId="0" xfId="40" applyAlignment="1">
      <alignment horizontal="left"/>
    </xf>
    <xf numFmtId="0" fontId="20" fillId="0" borderId="0" xfId="40" applyNumberFormat="1" applyFont="1" applyAlignment="1">
      <alignment horizontal="left" vertical="top" wrapText="1"/>
    </xf>
    <xf numFmtId="0" fontId="20" fillId="0" borderId="0" xfId="40" applyNumberFormat="1" applyFont="1" applyBorder="1" applyAlignment="1">
      <alignment horizontal="left" vertical="top" wrapText="1"/>
    </xf>
    <xf numFmtId="0" fontId="20" fillId="0" borderId="0" xfId="40" applyNumberFormat="1" applyFont="1" applyBorder="1" applyAlignment="1">
      <alignment vertical="top" wrapText="1"/>
    </xf>
    <xf numFmtId="14" fontId="0" fillId="0" borderId="0" xfId="0" applyNumberFormat="1"/>
    <xf numFmtId="0" fontId="36" fillId="0" borderId="0" xfId="0" applyFont="1" applyAlignment="1"/>
    <xf numFmtId="0" fontId="1" fillId="0" borderId="0" xfId="0" applyFont="1"/>
    <xf numFmtId="44" fontId="0" fillId="0" borderId="0" xfId="44" applyFont="1"/>
    <xf numFmtId="0" fontId="0" fillId="0" borderId="0" xfId="0" applyAlignment="1">
      <alignment vertical="top" wrapText="1"/>
    </xf>
    <xf numFmtId="10" fontId="0" fillId="0" borderId="0" xfId="45" applyNumberFormat="1" applyFont="1"/>
    <xf numFmtId="0" fontId="36" fillId="0" borderId="0" xfId="0" applyFont="1" applyAlignment="1">
      <alignment wrapText="1"/>
    </xf>
    <xf numFmtId="0" fontId="0" fillId="0" borderId="0" xfId="0" applyAlignment="1">
      <alignment wrapText="1"/>
    </xf>
    <xf numFmtId="0" fontId="1" fillId="0" borderId="0" xfId="0" applyFont="1" applyAlignment="1">
      <alignment wrapText="1"/>
    </xf>
    <xf numFmtId="0" fontId="1" fillId="0" borderId="42" xfId="0" applyNumberFormat="1" applyFont="1" applyFill="1" applyBorder="1" applyAlignment="1">
      <alignment vertical="top" wrapText="1"/>
    </xf>
    <xf numFmtId="0" fontId="20" fillId="0" borderId="0" xfId="40" applyNumberFormat="1" applyFont="1" applyAlignment="1">
      <alignment vertical="top" wrapText="1"/>
    </xf>
    <xf numFmtId="0" fontId="0" fillId="0" borderId="0" xfId="0" applyAlignment="1">
      <alignment vertical="top" wrapText="1"/>
    </xf>
    <xf numFmtId="0" fontId="0" fillId="23" borderId="0" xfId="0" applyFill="1"/>
    <xf numFmtId="0" fontId="28" fillId="23" borderId="48" xfId="40" applyNumberFormat="1" applyFont="1" applyFill="1" applyBorder="1" applyAlignment="1">
      <alignment horizontal="center" vertical="top" wrapText="1"/>
    </xf>
    <xf numFmtId="0" fontId="2" fillId="23" borderId="48" xfId="0" applyFont="1" applyFill="1" applyBorder="1" applyAlignment="1">
      <alignment horizontal="center" vertical="top" wrapText="1"/>
    </xf>
    <xf numFmtId="0" fontId="0" fillId="0" borderId="34" xfId="0" applyBorder="1"/>
    <xf numFmtId="9" fontId="0" fillId="0" borderId="34" xfId="45" applyFont="1" applyBorder="1"/>
    <xf numFmtId="9" fontId="0" fillId="0" borderId="0" xfId="45" applyFont="1"/>
    <xf numFmtId="0" fontId="26" fillId="23" borderId="25" xfId="40" applyNumberFormat="1" applyFont="1" applyFill="1" applyBorder="1" applyAlignment="1">
      <alignment vertical="top" wrapText="1"/>
    </xf>
    <xf numFmtId="0" fontId="26" fillId="23" borderId="25" xfId="40" applyNumberFormat="1" applyFont="1" applyFill="1" applyBorder="1" applyAlignment="1">
      <alignment horizontal="center" vertical="top" wrapText="1"/>
    </xf>
    <xf numFmtId="0" fontId="26" fillId="23" borderId="43" xfId="40" applyNumberFormat="1" applyFont="1" applyFill="1" applyBorder="1" applyAlignment="1">
      <alignment vertical="top" wrapText="1"/>
    </xf>
    <xf numFmtId="0" fontId="1" fillId="0" borderId="50" xfId="0" applyNumberFormat="1" applyFont="1" applyFill="1" applyBorder="1" applyAlignment="1">
      <alignment vertical="top" wrapText="1"/>
    </xf>
    <xf numFmtId="0" fontId="32" fillId="0" borderId="51" xfId="0" applyNumberFormat="1" applyFont="1" applyFill="1" applyBorder="1" applyAlignment="1">
      <alignment vertical="top" wrapText="1"/>
    </xf>
    <xf numFmtId="0" fontId="1" fillId="0" borderId="52" xfId="0" applyNumberFormat="1" applyFont="1" applyFill="1" applyBorder="1" applyAlignment="1">
      <alignment vertical="top" wrapText="1"/>
    </xf>
    <xf numFmtId="0" fontId="32" fillId="0" borderId="53" xfId="0" applyNumberFormat="1" applyFont="1" applyFill="1" applyBorder="1" applyAlignment="1">
      <alignment vertical="top" wrapText="1"/>
    </xf>
    <xf numFmtId="0" fontId="0" fillId="0" borderId="18" xfId="0" applyBorder="1"/>
    <xf numFmtId="0" fontId="32" fillId="0" borderId="54" xfId="0" applyNumberFormat="1" applyFont="1" applyFill="1" applyBorder="1" applyAlignment="1">
      <alignment vertical="top" wrapText="1"/>
    </xf>
    <xf numFmtId="0" fontId="32" fillId="0" borderId="55" xfId="0" applyNumberFormat="1" applyFont="1" applyFill="1" applyBorder="1" applyAlignment="1">
      <alignment vertical="top" wrapText="1"/>
    </xf>
    <xf numFmtId="0" fontId="32" fillId="0" borderId="56" xfId="0" applyNumberFormat="1" applyFont="1" applyFill="1" applyBorder="1" applyAlignment="1">
      <alignment vertical="top" wrapText="1"/>
    </xf>
    <xf numFmtId="0" fontId="28" fillId="19" borderId="57" xfId="40" applyNumberFormat="1" applyFont="1" applyFill="1" applyBorder="1" applyAlignment="1">
      <alignment horizontal="center" vertical="top" wrapText="1"/>
    </xf>
    <xf numFmtId="0" fontId="28" fillId="19" borderId="58" xfId="40" applyNumberFormat="1" applyFont="1" applyFill="1" applyBorder="1" applyAlignment="1">
      <alignment horizontal="center" vertical="top" wrapText="1"/>
    </xf>
    <xf numFmtId="0" fontId="26" fillId="19" borderId="0" xfId="40" applyNumberFormat="1" applyFont="1" applyFill="1" applyBorder="1" applyAlignment="1">
      <alignment vertical="top" wrapText="1"/>
    </xf>
    <xf numFmtId="0" fontId="26" fillId="19" borderId="0" xfId="40" applyNumberFormat="1" applyFont="1" applyFill="1" applyBorder="1" applyAlignment="1">
      <alignment horizontal="center" vertical="top" wrapText="1"/>
    </xf>
    <xf numFmtId="0" fontId="26" fillId="19" borderId="11" xfId="40" applyNumberFormat="1" applyFont="1" applyFill="1" applyBorder="1" applyAlignment="1">
      <alignment vertical="top" wrapText="1"/>
    </xf>
    <xf numFmtId="0" fontId="1" fillId="0" borderId="55" xfId="0" applyNumberFormat="1" applyFont="1" applyFill="1" applyBorder="1" applyAlignment="1">
      <alignment vertical="top" wrapText="1"/>
    </xf>
    <xf numFmtId="0" fontId="26" fillId="19" borderId="34" xfId="40" applyNumberFormat="1" applyFont="1" applyFill="1" applyBorder="1" applyAlignment="1">
      <alignment vertical="top" wrapText="1"/>
    </xf>
    <xf numFmtId="0" fontId="35" fillId="0" borderId="51" xfId="0" applyNumberFormat="1" applyFont="1" applyFill="1" applyBorder="1" applyAlignment="1">
      <alignment vertical="top" wrapText="1"/>
    </xf>
    <xf numFmtId="10" fontId="2" fillId="23" borderId="49" xfId="45" applyNumberFormat="1" applyFont="1" applyFill="1" applyBorder="1" applyAlignment="1">
      <alignment horizontal="center" vertical="top" wrapText="1"/>
    </xf>
    <xf numFmtId="10" fontId="0" fillId="0" borderId="34" xfId="45" applyNumberFormat="1" applyFont="1" applyBorder="1"/>
    <xf numFmtId="10" fontId="0" fillId="23" borderId="34" xfId="45" applyNumberFormat="1" applyFont="1" applyFill="1" applyBorder="1"/>
    <xf numFmtId="10" fontId="0" fillId="23" borderId="0" xfId="45" applyNumberFormat="1" applyFont="1" applyFill="1"/>
    <xf numFmtId="10" fontId="2" fillId="23" borderId="48" xfId="45" applyNumberFormat="1" applyFont="1" applyFill="1" applyBorder="1" applyAlignment="1">
      <alignment horizontal="center" vertical="top" wrapText="1"/>
    </xf>
    <xf numFmtId="0" fontId="1" fillId="0" borderId="0" xfId="0" applyFont="1" applyFill="1" applyBorder="1"/>
    <xf numFmtId="9" fontId="0" fillId="0" borderId="34" xfId="45" applyNumberFormat="1" applyFont="1" applyBorder="1"/>
    <xf numFmtId="9" fontId="0" fillId="0" borderId="0" xfId="45" applyNumberFormat="1" applyFont="1"/>
    <xf numFmtId="9" fontId="0" fillId="23" borderId="34" xfId="45" applyNumberFormat="1" applyFont="1" applyFill="1" applyBorder="1"/>
    <xf numFmtId="9" fontId="0" fillId="23" borderId="0" xfId="45" applyNumberFormat="1" applyFont="1" applyFill="1"/>
    <xf numFmtId="9" fontId="20" fillId="0" borderId="34" xfId="45" applyFont="1" applyBorder="1" applyAlignment="1">
      <alignment vertical="top" wrapText="1"/>
    </xf>
    <xf numFmtId="0" fontId="4" fillId="0" borderId="0" xfId="0" applyFont="1"/>
    <xf numFmtId="0" fontId="2" fillId="23" borderId="22" xfId="0" applyFont="1" applyFill="1" applyBorder="1" applyAlignment="1">
      <alignment horizontal="center" vertical="center" wrapText="1"/>
    </xf>
    <xf numFmtId="0" fontId="2" fillId="23" borderId="20" xfId="0" applyFont="1" applyFill="1" applyBorder="1" applyAlignment="1">
      <alignment horizontal="center" vertical="center" wrapText="1"/>
    </xf>
    <xf numFmtId="0" fontId="0" fillId="0" borderId="0" xfId="0" applyAlignment="1">
      <alignment vertical="center" wrapText="1"/>
    </xf>
    <xf numFmtId="0" fontId="0" fillId="0" borderId="0" xfId="0" applyFill="1"/>
    <xf numFmtId="0" fontId="2" fillId="0" borderId="0" xfId="0" applyFont="1" applyFill="1" applyBorder="1"/>
    <xf numFmtId="176" fontId="0" fillId="0" borderId="34" xfId="44" applyNumberFormat="1" applyFont="1" applyBorder="1"/>
    <xf numFmtId="176" fontId="0" fillId="0" borderId="0" xfId="44" applyNumberFormat="1" applyFont="1"/>
    <xf numFmtId="10" fontId="0" fillId="0" borderId="0" xfId="0" applyNumberFormat="1"/>
    <xf numFmtId="9" fontId="38" fillId="0" borderId="34" xfId="45" applyFont="1" applyBorder="1"/>
    <xf numFmtId="9" fontId="38" fillId="0" borderId="0" xfId="45" applyFont="1"/>
    <xf numFmtId="9" fontId="39" fillId="24" borderId="20" xfId="45" applyFont="1" applyFill="1" applyBorder="1" applyAlignment="1">
      <alignment horizontal="center" vertical="center" wrapText="1"/>
    </xf>
    <xf numFmtId="9" fontId="39" fillId="24" borderId="22" xfId="45" applyFont="1" applyFill="1" applyBorder="1" applyAlignment="1">
      <alignment horizontal="center" vertical="center" wrapText="1"/>
    </xf>
    <xf numFmtId="177" fontId="1" fillId="0" borderId="59" xfId="0" applyNumberFormat="1" applyFont="1" applyFill="1" applyBorder="1" applyAlignment="1">
      <alignment horizontal="right"/>
    </xf>
    <xf numFmtId="177" fontId="1" fillId="0" borderId="60" xfId="0" applyNumberFormat="1" applyFont="1" applyFill="1" applyBorder="1" applyAlignment="1">
      <alignment horizontal="right"/>
    </xf>
    <xf numFmtId="177" fontId="1" fillId="21" borderId="61" xfId="0" applyNumberFormat="1" applyFont="1" applyFill="1" applyBorder="1" applyAlignment="1">
      <alignment horizontal="right"/>
    </xf>
    <xf numFmtId="177" fontId="1" fillId="0" borderId="62" xfId="0" applyNumberFormat="1" applyFont="1" applyFill="1" applyBorder="1" applyAlignment="1">
      <alignment horizontal="right"/>
    </xf>
    <xf numFmtId="177" fontId="1" fillId="0" borderId="0" xfId="0" applyNumberFormat="1" applyFont="1" applyFill="1" applyBorder="1" applyAlignment="1">
      <alignment horizontal="right"/>
    </xf>
    <xf numFmtId="177" fontId="1" fillId="21" borderId="63" xfId="0" applyNumberFormat="1" applyFont="1" applyFill="1" applyBorder="1" applyAlignment="1">
      <alignment horizontal="right"/>
    </xf>
    <xf numFmtId="177" fontId="1" fillId="21" borderId="64" xfId="0" applyNumberFormat="1" applyFont="1" applyFill="1" applyBorder="1" applyAlignment="1">
      <alignment horizontal="right"/>
    </xf>
    <xf numFmtId="177" fontId="1" fillId="21" borderId="65" xfId="0" applyNumberFormat="1" applyFont="1" applyFill="1" applyBorder="1" applyAlignment="1">
      <alignment horizontal="right"/>
    </xf>
    <xf numFmtId="177" fontId="1" fillId="21" borderId="66" xfId="0" applyNumberFormat="1" applyFont="1" applyFill="1" applyBorder="1" applyAlignment="1">
      <alignment horizontal="right"/>
    </xf>
    <xf numFmtId="177" fontId="0" fillId="20" borderId="34" xfId="0" applyNumberFormat="1" applyFill="1" applyBorder="1" applyAlignment="1">
      <alignment horizontal="right"/>
    </xf>
    <xf numFmtId="177" fontId="0" fillId="20" borderId="0" xfId="0" applyNumberFormat="1" applyFill="1" applyBorder="1" applyAlignment="1">
      <alignment horizontal="right"/>
    </xf>
    <xf numFmtId="177" fontId="0" fillId="20" borderId="16" xfId="0" applyNumberFormat="1" applyFill="1" applyBorder="1" applyAlignment="1">
      <alignment horizontal="right"/>
    </xf>
    <xf numFmtId="10" fontId="1" fillId="21" borderId="59" xfId="0" applyNumberFormat="1" applyFont="1" applyFill="1" applyBorder="1" applyAlignment="1">
      <alignment horizontal="right"/>
    </xf>
    <xf numFmtId="10" fontId="1" fillId="21" borderId="60" xfId="0" applyNumberFormat="1" applyFont="1" applyFill="1" applyBorder="1" applyAlignment="1">
      <alignment horizontal="right"/>
    </xf>
    <xf numFmtId="10" fontId="1" fillId="21" borderId="61" xfId="0" applyNumberFormat="1" applyFont="1" applyFill="1" applyBorder="1" applyAlignment="1">
      <alignment horizontal="right"/>
    </xf>
    <xf numFmtId="10" fontId="1" fillId="21" borderId="62" xfId="0" applyNumberFormat="1" applyFont="1" applyFill="1" applyBorder="1" applyAlignment="1">
      <alignment horizontal="right"/>
    </xf>
    <xf numFmtId="10" fontId="1" fillId="21" borderId="63" xfId="0" applyNumberFormat="1" applyFont="1" applyFill="1" applyBorder="1" applyAlignment="1">
      <alignment horizontal="right"/>
    </xf>
    <xf numFmtId="10" fontId="1" fillId="21" borderId="64" xfId="0" applyNumberFormat="1" applyFont="1" applyFill="1" applyBorder="1" applyAlignment="1">
      <alignment horizontal="right"/>
    </xf>
    <xf numFmtId="10" fontId="1" fillId="21" borderId="65" xfId="0" applyNumberFormat="1" applyFont="1" applyFill="1" applyBorder="1" applyAlignment="1">
      <alignment horizontal="right"/>
    </xf>
    <xf numFmtId="10" fontId="1" fillId="21" borderId="66" xfId="0" applyNumberFormat="1" applyFont="1" applyFill="1" applyBorder="1" applyAlignment="1">
      <alignment horizontal="right"/>
    </xf>
    <xf numFmtId="9" fontId="1" fillId="20" borderId="67" xfId="0" applyNumberFormat="1" applyFont="1" applyFill="1" applyBorder="1" applyAlignment="1">
      <alignment horizontal="center"/>
    </xf>
    <xf numFmtId="176" fontId="0" fillId="0" borderId="0" xfId="0" applyNumberFormat="1"/>
    <xf numFmtId="176" fontId="2" fillId="23" borderId="22" xfId="0" applyNumberFormat="1" applyFont="1" applyFill="1" applyBorder="1" applyAlignment="1">
      <alignment horizontal="center" vertical="center" wrapText="1"/>
    </xf>
    <xf numFmtId="0" fontId="0" fillId="19" borderId="44" xfId="0" applyFill="1" applyBorder="1" applyAlignment="1"/>
    <xf numFmtId="0" fontId="0" fillId="19" borderId="0" xfId="0" applyFill="1" applyBorder="1" applyAlignment="1"/>
    <xf numFmtId="0" fontId="0" fillId="19" borderId="47" xfId="0" applyFill="1" applyBorder="1" applyAlignment="1"/>
    <xf numFmtId="0" fontId="0" fillId="19" borderId="18" xfId="0" applyFill="1" applyBorder="1" applyAlignment="1"/>
    <xf numFmtId="0" fontId="30" fillId="22" borderId="0" xfId="0" applyFont="1" applyFill="1" applyAlignment="1">
      <alignment horizontal="center"/>
    </xf>
    <xf numFmtId="0" fontId="0" fillId="0" borderId="0" xfId="0" applyAlignment="1">
      <alignment horizontal="center"/>
    </xf>
    <xf numFmtId="0" fontId="0" fillId="0" borderId="0" xfId="0" applyAlignment="1"/>
    <xf numFmtId="0" fontId="31" fillId="22" borderId="0" xfId="0" applyFont="1" applyFill="1" applyAlignment="1">
      <alignment horizontal="center"/>
    </xf>
    <xf numFmtId="172" fontId="5" fillId="19" borderId="45" xfId="0" applyNumberFormat="1" applyFont="1" applyFill="1" applyBorder="1" applyAlignment="1">
      <alignment horizontal="center"/>
    </xf>
    <xf numFmtId="172" fontId="5" fillId="19" borderId="12" xfId="0" applyNumberFormat="1" applyFont="1" applyFill="1" applyBorder="1" applyAlignment="1">
      <alignment horizontal="center"/>
    </xf>
    <xf numFmtId="172" fontId="5" fillId="0" borderId="46" xfId="0" applyNumberFormat="1" applyFont="1" applyBorder="1" applyAlignment="1">
      <alignment horizontal="center"/>
    </xf>
    <xf numFmtId="172" fontId="5" fillId="0" borderId="22" xfId="0" applyNumberFormat="1" applyFont="1" applyBorder="1" applyAlignment="1">
      <alignment horizontal="center"/>
    </xf>
    <xf numFmtId="167" fontId="5" fillId="19" borderId="45" xfId="0" applyNumberFormat="1" applyFont="1" applyFill="1" applyBorder="1" applyAlignment="1">
      <alignment horizontal="center"/>
    </xf>
    <xf numFmtId="167" fontId="5" fillId="19" borderId="12" xfId="0" applyNumberFormat="1" applyFont="1" applyFill="1" applyBorder="1" applyAlignment="1">
      <alignment horizontal="center"/>
    </xf>
    <xf numFmtId="167" fontId="5" fillId="0" borderId="46" xfId="0" applyNumberFormat="1" applyFont="1" applyBorder="1" applyAlignment="1">
      <alignment horizontal="center"/>
    </xf>
    <xf numFmtId="167" fontId="5" fillId="0" borderId="22" xfId="0" applyNumberFormat="1" applyFont="1" applyBorder="1" applyAlignment="1">
      <alignment horizontal="center"/>
    </xf>
    <xf numFmtId="170" fontId="5" fillId="19" borderId="45" xfId="0" applyNumberFormat="1" applyFont="1" applyFill="1" applyBorder="1" applyAlignment="1">
      <alignment horizontal="center"/>
    </xf>
    <xf numFmtId="170" fontId="5" fillId="19" borderId="12" xfId="0" applyNumberFormat="1" applyFont="1" applyFill="1" applyBorder="1" applyAlignment="1">
      <alignment horizontal="center"/>
    </xf>
    <xf numFmtId="170" fontId="5" fillId="0" borderId="46" xfId="0" applyNumberFormat="1" applyFont="1" applyBorder="1" applyAlignment="1">
      <alignment horizontal="center"/>
    </xf>
    <xf numFmtId="170" fontId="5" fillId="0" borderId="22" xfId="0" applyNumberFormat="1" applyFont="1" applyBorder="1" applyAlignment="1">
      <alignment horizontal="center"/>
    </xf>
    <xf numFmtId="171" fontId="5" fillId="19" borderId="45" xfId="0" applyNumberFormat="1" applyFont="1" applyFill="1" applyBorder="1" applyAlignment="1">
      <alignment horizontal="center"/>
    </xf>
    <xf numFmtId="171" fontId="5" fillId="19" borderId="12" xfId="0" applyNumberFormat="1" applyFont="1" applyFill="1" applyBorder="1" applyAlignment="1">
      <alignment horizontal="center"/>
    </xf>
    <xf numFmtId="171" fontId="5" fillId="0" borderId="46" xfId="0" applyNumberFormat="1" applyFont="1" applyBorder="1" applyAlignment="1">
      <alignment horizontal="center"/>
    </xf>
    <xf numFmtId="171" fontId="5" fillId="0" borderId="22" xfId="0" applyNumberFormat="1" applyFont="1" applyBorder="1" applyAlignment="1">
      <alignment horizontal="center"/>
    </xf>
    <xf numFmtId="168" fontId="5" fillId="19" borderId="45" xfId="0" applyNumberFormat="1" applyFont="1" applyFill="1" applyBorder="1" applyAlignment="1">
      <alignment horizontal="center"/>
    </xf>
    <xf numFmtId="168" fontId="5" fillId="19" borderId="12" xfId="0" applyNumberFormat="1" applyFont="1" applyFill="1" applyBorder="1" applyAlignment="1">
      <alignment horizontal="center"/>
    </xf>
    <xf numFmtId="168" fontId="5" fillId="0" borderId="46" xfId="0" applyNumberFormat="1" applyFont="1" applyBorder="1" applyAlignment="1">
      <alignment horizontal="center"/>
    </xf>
    <xf numFmtId="168" fontId="5" fillId="0" borderId="22" xfId="0" applyNumberFormat="1" applyFont="1" applyBorder="1" applyAlignment="1">
      <alignment horizontal="center"/>
    </xf>
    <xf numFmtId="173" fontId="5" fillId="19" borderId="45" xfId="0" applyNumberFormat="1" applyFont="1" applyFill="1" applyBorder="1" applyAlignment="1">
      <alignment horizontal="center"/>
    </xf>
    <xf numFmtId="173" fontId="5" fillId="19" borderId="12" xfId="0" applyNumberFormat="1" applyFont="1" applyFill="1" applyBorder="1" applyAlignment="1">
      <alignment horizontal="center"/>
    </xf>
    <xf numFmtId="173" fontId="5" fillId="0" borderId="46" xfId="0" applyNumberFormat="1" applyFont="1" applyBorder="1" applyAlignment="1">
      <alignment horizontal="center"/>
    </xf>
    <xf numFmtId="173" fontId="5" fillId="0" borderId="22" xfId="0" applyNumberFormat="1" applyFont="1" applyBorder="1" applyAlignment="1">
      <alignment horizontal="center"/>
    </xf>
    <xf numFmtId="10" fontId="5" fillId="19" borderId="45" xfId="0" applyNumberFormat="1" applyFont="1" applyFill="1" applyBorder="1" applyAlignment="1">
      <alignment horizontal="center"/>
    </xf>
    <xf numFmtId="10" fontId="5" fillId="19" borderId="12" xfId="0" applyNumberFormat="1" applyFont="1" applyFill="1" applyBorder="1" applyAlignment="1">
      <alignment horizontal="center"/>
    </xf>
    <xf numFmtId="10" fontId="5" fillId="0" borderId="46" xfId="0" applyNumberFormat="1" applyFont="1" applyBorder="1" applyAlignment="1">
      <alignment horizontal="center"/>
    </xf>
    <xf numFmtId="10" fontId="5" fillId="0" borderId="22" xfId="0" applyNumberFormat="1" applyFont="1" applyBorder="1" applyAlignment="1">
      <alignment horizontal="center"/>
    </xf>
    <xf numFmtId="169" fontId="5" fillId="19" borderId="45" xfId="0" applyNumberFormat="1" applyFont="1" applyFill="1" applyBorder="1" applyAlignment="1">
      <alignment horizontal="center"/>
    </xf>
    <xf numFmtId="169" fontId="5" fillId="19" borderId="12" xfId="0" applyNumberFormat="1" applyFont="1" applyFill="1" applyBorder="1" applyAlignment="1">
      <alignment horizontal="center"/>
    </xf>
    <xf numFmtId="169" fontId="5" fillId="0" borderId="46" xfId="0" applyNumberFormat="1" applyFont="1" applyBorder="1" applyAlignment="1">
      <alignment horizontal="center"/>
    </xf>
    <xf numFmtId="169" fontId="5" fillId="0" borderId="22" xfId="0" applyNumberFormat="1" applyFont="1" applyBorder="1" applyAlignment="1">
      <alignment horizontal="center"/>
    </xf>
    <xf numFmtId="0" fontId="28" fillId="19" borderId="0" xfId="40" applyNumberFormat="1" applyFont="1" applyFill="1" applyBorder="1" applyAlignment="1">
      <alignment horizontal="center" vertical="top"/>
    </xf>
    <xf numFmtId="0" fontId="20" fillId="0" borderId="0" xfId="40" applyNumberFormat="1" applyFont="1" applyAlignment="1">
      <alignment vertical="top" wrapText="1"/>
    </xf>
    <xf numFmtId="0" fontId="0" fillId="0" borderId="0" xfId="0" applyAlignment="1">
      <alignment vertical="top" wrapText="1"/>
    </xf>
    <xf numFmtId="0" fontId="29" fillId="19" borderId="0" xfId="40" applyNumberFormat="1" applyFont="1" applyFill="1" applyBorder="1" applyAlignment="1">
      <alignment vertical="top"/>
    </xf>
    <xf numFmtId="0" fontId="0" fillId="20" borderId="0" xfId="0" applyFill="1" applyBorder="1" applyAlignment="1"/>
    <xf numFmtId="10" fontId="0" fillId="20" borderId="68" xfId="0" applyNumberFormat="1" applyFill="1" applyBorder="1" applyAlignment="1"/>
    <xf numFmtId="10" fontId="0" fillId="20" borderId="69" xfId="0" applyNumberFormat="1" applyFill="1" applyBorder="1" applyAlignment="1"/>
    <xf numFmtId="10" fontId="0" fillId="20" borderId="70" xfId="0" applyNumberFormat="1" applyFill="1" applyBorder="1" applyAlignment="1"/>
    <xf numFmtId="166" fontId="5" fillId="19" borderId="59" xfId="0" applyNumberFormat="1" applyFont="1" applyFill="1" applyBorder="1" applyAlignment="1">
      <alignment horizontal="center"/>
    </xf>
    <xf numFmtId="166" fontId="5" fillId="19" borderId="60" xfId="0" applyNumberFormat="1" applyFont="1" applyFill="1" applyBorder="1" applyAlignment="1">
      <alignment horizontal="center"/>
    </xf>
    <xf numFmtId="166" fontId="5" fillId="19" borderId="61" xfId="0" applyNumberFormat="1" applyFont="1" applyFill="1" applyBorder="1" applyAlignment="1">
      <alignment horizontal="center"/>
    </xf>
    <xf numFmtId="166" fontId="5" fillId="0" borderId="64" xfId="0" applyNumberFormat="1" applyFont="1" applyBorder="1" applyAlignment="1">
      <alignment horizontal="center"/>
    </xf>
    <xf numFmtId="166" fontId="5" fillId="0" borderId="65" xfId="0" applyNumberFormat="1" applyFont="1" applyBorder="1" applyAlignment="1">
      <alignment horizontal="center"/>
    </xf>
    <xf numFmtId="166" fontId="5" fillId="0" borderId="66" xfId="0" applyNumberFormat="1" applyFont="1" applyBorder="1" applyAlignment="1">
      <alignment horizontal="center"/>
    </xf>
  </cellXfs>
  <cellStyles count="46">
    <cellStyle name="20% - Accent1" xfId="1"/>
    <cellStyle name="20% - Accent2" xfId="2"/>
    <cellStyle name="20% - Accent3" xfId="3"/>
    <cellStyle name="20% - Accent4" xfId="4"/>
    <cellStyle name="20% - Accent5" xfId="5"/>
    <cellStyle name="20% - Accent6" xfId="6"/>
    <cellStyle name="40% - Accent1" xfId="7"/>
    <cellStyle name="40% - Accent2" xfId="8"/>
    <cellStyle name="40% - Accent3" xfId="9"/>
    <cellStyle name="40% - Accent4" xfId="10"/>
    <cellStyle name="40% - Accent5" xfId="11"/>
    <cellStyle name="40% - Accent6" xfId="12"/>
    <cellStyle name="60% - Accent1" xfId="13"/>
    <cellStyle name="60% - Accent2" xfId="14"/>
    <cellStyle name="60% - Accent3" xfId="15"/>
    <cellStyle name="60% - Accent4" xfId="16"/>
    <cellStyle name="60% - Accent5" xfId="17"/>
    <cellStyle name="60% - Accent6" xfId="18"/>
    <cellStyle name="Accent1" xfId="19"/>
    <cellStyle name="Accent2" xfId="20"/>
    <cellStyle name="Accent3" xfId="21"/>
    <cellStyle name="Accent4" xfId="22"/>
    <cellStyle name="Accent5" xfId="23"/>
    <cellStyle name="Accent6" xfId="24"/>
    <cellStyle name="Bad" xfId="25"/>
    <cellStyle name="Calculation" xfId="26"/>
    <cellStyle name="Check Cell" xfId="27"/>
    <cellStyle name="Currency" xfId="44" builtinId="4"/>
    <cellStyle name="Explanatory Text" xfId="28"/>
    <cellStyle name="Good" xfId="29"/>
    <cellStyle name="Heading 1" xfId="30"/>
    <cellStyle name="Heading 2" xfId="31"/>
    <cellStyle name="Heading 3" xfId="32"/>
    <cellStyle name="Heading 4" xfId="33"/>
    <cellStyle name="Hyperlink" xfId="34" builtinId="8"/>
    <cellStyle name="Input" xfId="35"/>
    <cellStyle name="Linked Cell" xfId="36"/>
    <cellStyle name="Neutral" xfId="37" builtinId="28" customBuiltin="1"/>
    <cellStyle name="Normal" xfId="0" builtinId="0"/>
    <cellStyle name="Note" xfId="38"/>
    <cellStyle name="Output" xfId="39"/>
    <cellStyle name="Percent" xfId="45" builtinId="5"/>
    <cellStyle name="Standard_2011_BIP_Rechnung-excl" xfId="40"/>
    <cellStyle name="Title" xfId="41"/>
    <cellStyle name="Total" xfId="42"/>
    <cellStyle name="Warning Text" xfId="43"/>
  </cellStyles>
  <dxfs count="4">
    <dxf>
      <font>
        <color rgb="FF006100"/>
      </font>
      <fill>
        <patternFill>
          <bgColor rgb="FFC6EFCE"/>
        </patternFill>
      </fill>
    </dxf>
    <dxf>
      <font>
        <color theme="0" tint="-0.14996795556505021"/>
      </font>
      <fill>
        <patternFill patternType="none">
          <bgColor auto="1"/>
        </patternFill>
      </fill>
    </dxf>
    <dxf>
      <font>
        <color rgb="FF006100"/>
      </font>
      <fill>
        <patternFill>
          <bgColor rgb="FFC6EFCE"/>
        </patternFill>
      </fill>
    </dxf>
    <dxf>
      <font>
        <color theme="0" tint="-0.14996795556505021"/>
      </font>
      <fill>
        <patternFill patternType="none">
          <bgColor auto="1"/>
        </patternFill>
      </fill>
    </dxf>
  </dxfs>
  <tableStyles count="0" defaultTableStyle="TableStyleMedium9" defaultPivotStyle="PivotStyleLight16"/>
  <colors>
    <mruColors>
      <color rgb="FF99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26"/>
    </mc:Choice>
    <mc:Fallback>
      <c:style val="26"/>
    </mc:Fallback>
  </mc:AlternateContent>
  <c:chart>
    <c:title>
      <c:tx>
        <c:rich>
          <a:bodyPr/>
          <a:lstStyle/>
          <a:p>
            <a:pPr>
              <a:defRPr/>
            </a:pPr>
            <a:r>
              <a:rPr lang="de-DE"/>
              <a:t>BIP nach Regionen - absolut</a:t>
            </a:r>
          </a:p>
        </c:rich>
      </c:tx>
      <c:layout>
        <c:manualLayout>
          <c:xMode val="edge"/>
          <c:yMode val="edge"/>
          <c:x val="0.35379061371841158"/>
          <c:y val="3.3613537326946906E-2"/>
        </c:manualLayout>
      </c:layout>
      <c:overlay val="0"/>
    </c:title>
    <c:autoTitleDeleted val="0"/>
    <c:plotArea>
      <c:layout>
        <c:manualLayout>
          <c:layoutTarget val="inner"/>
          <c:xMode val="edge"/>
          <c:yMode val="edge"/>
          <c:x val="0.14801444043321302"/>
          <c:y val="0.16526655852415564"/>
          <c:w val="0.819494584837545"/>
          <c:h val="0.68067413087067485"/>
        </c:manualLayout>
      </c:layout>
      <c:areaChart>
        <c:grouping val="stacked"/>
        <c:varyColors val="0"/>
        <c:ser>
          <c:idx val="0"/>
          <c:order val="0"/>
          <c:tx>
            <c:strRef>
              <c:f>'BIP-Daten'!$B$195:$C$195</c:f>
              <c:strCache>
                <c:ptCount val="1"/>
                <c:pt idx="0">
                  <c:v>Americas</c:v>
                </c:pt>
              </c:strCache>
            </c:strRef>
          </c:tx>
          <c:cat>
            <c:numRef>
              <c:f>'BIP-Daten'!$D$194:$AQ$194</c:f>
              <c:numCache>
                <c:formatCode>0</c:formatCode>
                <c:ptCount val="40"/>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pt idx="39">
                  <c:v>2019</c:v>
                </c:pt>
              </c:numCache>
            </c:numRef>
          </c:cat>
          <c:val>
            <c:numRef>
              <c:f>'BIP-Daten'!$D$195:$AQ$195</c:f>
              <c:numCache>
                <c:formatCode>0</c:formatCode>
                <c:ptCount val="40"/>
                <c:pt idx="0">
                  <c:v>3136.8449999999998</c:v>
                </c:pt>
                <c:pt idx="1">
                  <c:v>3517.7439999999997</c:v>
                </c:pt>
                <c:pt idx="2">
                  <c:v>3659.1689999999999</c:v>
                </c:pt>
                <c:pt idx="3">
                  <c:v>3978.7330000000002</c:v>
                </c:pt>
                <c:pt idx="4">
                  <c:v>4394.9250000000002</c:v>
                </c:pt>
                <c:pt idx="5">
                  <c:v>4709.7079999999996</c:v>
                </c:pt>
                <c:pt idx="6">
                  <c:v>4966.51</c:v>
                </c:pt>
                <c:pt idx="7">
                  <c:v>5300.3490000000002</c:v>
                </c:pt>
                <c:pt idx="8">
                  <c:v>5760.9409999999998</c:v>
                </c:pt>
                <c:pt idx="9">
                  <c:v>6224.5389999999998</c:v>
                </c:pt>
                <c:pt idx="10">
                  <c:v>6574.1869999999999</c:v>
                </c:pt>
                <c:pt idx="11">
                  <c:v>6784.4409999999998</c:v>
                </c:pt>
                <c:pt idx="12">
                  <c:v>7130.6310000000003</c:v>
                </c:pt>
                <c:pt idx="13">
                  <c:v>7453.8639999999996</c:v>
                </c:pt>
                <c:pt idx="14">
                  <c:v>7884.7579999999998</c:v>
                </c:pt>
                <c:pt idx="15">
                  <c:v>8266.0529999999999</c:v>
                </c:pt>
                <c:pt idx="16">
                  <c:v>8727.14</c:v>
                </c:pt>
                <c:pt idx="17">
                  <c:v>9259.518</c:v>
                </c:pt>
                <c:pt idx="18">
                  <c:v>9720.598</c:v>
                </c:pt>
                <c:pt idx="19">
                  <c:v>10334.936</c:v>
                </c:pt>
                <c:pt idx="20">
                  <c:v>11024.201000000001</c:v>
                </c:pt>
                <c:pt idx="21">
                  <c:v>11354.560000000001</c:v>
                </c:pt>
                <c:pt idx="22">
                  <c:v>11730.047999999999</c:v>
                </c:pt>
                <c:pt idx="23">
                  <c:v>12398.456999999999</c:v>
                </c:pt>
                <c:pt idx="24">
                  <c:v>13293.311</c:v>
                </c:pt>
                <c:pt idx="25">
                  <c:v>14257.879000000001</c:v>
                </c:pt>
                <c:pt idx="26">
                  <c:v>15166.695</c:v>
                </c:pt>
                <c:pt idx="27">
                  <c:v>15935.498</c:v>
                </c:pt>
                <c:pt idx="28">
                  <c:v>16261.136</c:v>
                </c:pt>
                <c:pt idx="29">
                  <c:v>15789.564</c:v>
                </c:pt>
                <c:pt idx="30">
                  <c:v>16578.471999999998</c:v>
                </c:pt>
                <c:pt idx="31">
                  <c:v>17296.557000000001</c:v>
                </c:pt>
                <c:pt idx="32">
                  <c:v>17984.595000000001</c:v>
                </c:pt>
                <c:pt idx="33">
                  <c:v>18594.819</c:v>
                </c:pt>
                <c:pt idx="34">
                  <c:v>19210.05</c:v>
                </c:pt>
                <c:pt idx="35">
                  <c:v>20160.012000000002</c:v>
                </c:pt>
                <c:pt idx="36">
                  <c:v>21152.409</c:v>
                </c:pt>
                <c:pt idx="37">
                  <c:v>22214.594000000001</c:v>
                </c:pt>
                <c:pt idx="38">
                  <c:v>23266.944</c:v>
                </c:pt>
                <c:pt idx="39">
                  <c:v>24269.934000000001</c:v>
                </c:pt>
              </c:numCache>
            </c:numRef>
          </c:val>
        </c:ser>
        <c:ser>
          <c:idx val="1"/>
          <c:order val="1"/>
          <c:tx>
            <c:strRef>
              <c:f>'BIP-Daten'!$B$196:$C$196</c:f>
              <c:strCache>
                <c:ptCount val="1"/>
                <c:pt idx="0">
                  <c:v>Europe &amp; Middle East</c:v>
                </c:pt>
              </c:strCache>
            </c:strRef>
          </c:tx>
          <c:cat>
            <c:numRef>
              <c:f>'BIP-Daten'!$D$194:$AQ$194</c:f>
              <c:numCache>
                <c:formatCode>0</c:formatCode>
                <c:ptCount val="40"/>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pt idx="39">
                  <c:v>2019</c:v>
                </c:pt>
              </c:numCache>
            </c:numRef>
          </c:cat>
          <c:val>
            <c:numRef>
              <c:f>'BIP-Daten'!$D$196:$AQ$196</c:f>
              <c:numCache>
                <c:formatCode>0</c:formatCode>
                <c:ptCount val="40"/>
                <c:pt idx="0">
                  <c:v>3666.9319999999998</c:v>
                </c:pt>
                <c:pt idx="1">
                  <c:v>3267.7040000000002</c:v>
                </c:pt>
                <c:pt idx="2">
                  <c:v>3143.5160000000001</c:v>
                </c:pt>
                <c:pt idx="3">
                  <c:v>3062.3710000000005</c:v>
                </c:pt>
                <c:pt idx="4">
                  <c:v>2939.6469999999999</c:v>
                </c:pt>
                <c:pt idx="5">
                  <c:v>3048.2210000000005</c:v>
                </c:pt>
                <c:pt idx="6">
                  <c:v>4168.1000000000004</c:v>
                </c:pt>
                <c:pt idx="7">
                  <c:v>5153.8329999999996</c:v>
                </c:pt>
                <c:pt idx="8">
                  <c:v>5749.9489999999996</c:v>
                </c:pt>
                <c:pt idx="9">
                  <c:v>5844.2599999999993</c:v>
                </c:pt>
                <c:pt idx="10">
                  <c:v>7255.9559999999992</c:v>
                </c:pt>
                <c:pt idx="11">
                  <c:v>7720.8220000000001</c:v>
                </c:pt>
                <c:pt idx="12">
                  <c:v>8411.1610000000001</c:v>
                </c:pt>
                <c:pt idx="13">
                  <c:v>7652.3609999999999</c:v>
                </c:pt>
                <c:pt idx="14">
                  <c:v>8140.2239999999993</c:v>
                </c:pt>
                <c:pt idx="15">
                  <c:v>9344.0789999999997</c:v>
                </c:pt>
                <c:pt idx="16">
                  <c:v>9511.2510000000002</c:v>
                </c:pt>
                <c:pt idx="17">
                  <c:v>8942.5119999999988</c:v>
                </c:pt>
                <c:pt idx="18">
                  <c:v>9218.0330000000013</c:v>
                </c:pt>
                <c:pt idx="19">
                  <c:v>9229.598</c:v>
                </c:pt>
                <c:pt idx="20">
                  <c:v>8592.3550000000014</c:v>
                </c:pt>
                <c:pt idx="21">
                  <c:v>8645.9529999999995</c:v>
                </c:pt>
                <c:pt idx="22">
                  <c:v>9412.991</c:v>
                </c:pt>
                <c:pt idx="23">
                  <c:v>11408.587</c:v>
                </c:pt>
                <c:pt idx="24">
                  <c:v>13114.573000000002</c:v>
                </c:pt>
                <c:pt idx="25">
                  <c:v>13647.858999999999</c:v>
                </c:pt>
                <c:pt idx="26">
                  <c:v>14497.322</c:v>
                </c:pt>
                <c:pt idx="27">
                  <c:v>16649.619000000002</c:v>
                </c:pt>
                <c:pt idx="28">
                  <c:v>17903.637000000002</c:v>
                </c:pt>
                <c:pt idx="29">
                  <c:v>16051.210000000005</c:v>
                </c:pt>
                <c:pt idx="30">
                  <c:v>16069.79</c:v>
                </c:pt>
                <c:pt idx="31">
                  <c:v>17468.173999999999</c:v>
                </c:pt>
                <c:pt idx="32">
                  <c:v>16543.469999999998</c:v>
                </c:pt>
                <c:pt idx="33">
                  <c:v>17238.108000000004</c:v>
                </c:pt>
                <c:pt idx="34">
                  <c:v>18096.615000000002</c:v>
                </c:pt>
                <c:pt idx="35">
                  <c:v>18521.411</c:v>
                </c:pt>
                <c:pt idx="36">
                  <c:v>19212.351999999995</c:v>
                </c:pt>
                <c:pt idx="37">
                  <c:v>20024.505000000005</c:v>
                </c:pt>
                <c:pt idx="38">
                  <c:v>20854.743000000002</c:v>
                </c:pt>
                <c:pt idx="39">
                  <c:v>21718.002</c:v>
                </c:pt>
              </c:numCache>
            </c:numRef>
          </c:val>
        </c:ser>
        <c:ser>
          <c:idx val="2"/>
          <c:order val="2"/>
          <c:tx>
            <c:strRef>
              <c:f>'BIP-Daten'!$B$197:$C$197</c:f>
              <c:strCache>
                <c:ptCount val="1"/>
                <c:pt idx="0">
                  <c:v>Pacific</c:v>
                </c:pt>
              </c:strCache>
            </c:strRef>
          </c:tx>
          <c:cat>
            <c:numRef>
              <c:f>'BIP-Daten'!$D$194:$AQ$194</c:f>
              <c:numCache>
                <c:formatCode>0</c:formatCode>
                <c:ptCount val="40"/>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pt idx="39">
                  <c:v>2019</c:v>
                </c:pt>
              </c:numCache>
            </c:numRef>
          </c:cat>
          <c:val>
            <c:numRef>
              <c:f>'BIP-Daten'!$D$197:$AQ$197</c:f>
              <c:numCache>
                <c:formatCode>0</c:formatCode>
                <c:ptCount val="40"/>
                <c:pt idx="0">
                  <c:v>1314.4259999999999</c:v>
                </c:pt>
                <c:pt idx="1">
                  <c:v>1459.8720000000001</c:v>
                </c:pt>
                <c:pt idx="2">
                  <c:v>1376.4240000000002</c:v>
                </c:pt>
                <c:pt idx="3">
                  <c:v>1469.0179999999998</c:v>
                </c:pt>
                <c:pt idx="4">
                  <c:v>1568.33</c:v>
                </c:pt>
                <c:pt idx="5">
                  <c:v>1636.7749999999999</c:v>
                </c:pt>
                <c:pt idx="6">
                  <c:v>2320.9499999999998</c:v>
                </c:pt>
                <c:pt idx="7">
                  <c:v>2808.9200000000005</c:v>
                </c:pt>
                <c:pt idx="8">
                  <c:v>3420.0059999999994</c:v>
                </c:pt>
                <c:pt idx="9">
                  <c:v>3470.1630000000005</c:v>
                </c:pt>
                <c:pt idx="10">
                  <c:v>3589.4150000000004</c:v>
                </c:pt>
                <c:pt idx="11">
                  <c:v>4039.817</c:v>
                </c:pt>
                <c:pt idx="12">
                  <c:v>4369.37</c:v>
                </c:pt>
                <c:pt idx="13">
                  <c:v>4950.7889999999998</c:v>
                </c:pt>
                <c:pt idx="14">
                  <c:v>5467.2259999999997</c:v>
                </c:pt>
                <c:pt idx="15">
                  <c:v>6009.646999999999</c:v>
                </c:pt>
                <c:pt idx="16">
                  <c:v>5457.6750000000002</c:v>
                </c:pt>
                <c:pt idx="17">
                  <c:v>5098.46</c:v>
                </c:pt>
                <c:pt idx="18">
                  <c:v>4606.4349999999995</c:v>
                </c:pt>
                <c:pt idx="19">
                  <c:v>5154.2340000000004</c:v>
                </c:pt>
                <c:pt idx="20">
                  <c:v>5451.6989999999996</c:v>
                </c:pt>
                <c:pt idx="21">
                  <c:v>4847.9220000000005</c:v>
                </c:pt>
                <c:pt idx="22">
                  <c:v>4724.38</c:v>
                </c:pt>
                <c:pt idx="23">
                  <c:v>5183.7380000000003</c:v>
                </c:pt>
                <c:pt idx="24">
                  <c:v>5697.6060000000007</c:v>
                </c:pt>
                <c:pt idx="25">
                  <c:v>5726.223</c:v>
                </c:pt>
                <c:pt idx="26">
                  <c:v>5588.1839999999993</c:v>
                </c:pt>
                <c:pt idx="27">
                  <c:v>5829.7460000000001</c:v>
                </c:pt>
                <c:pt idx="28">
                  <c:v>6448.0290000000005</c:v>
                </c:pt>
                <c:pt idx="29">
                  <c:v>6558.6940000000004</c:v>
                </c:pt>
                <c:pt idx="30">
                  <c:v>7352.1</c:v>
                </c:pt>
                <c:pt idx="31">
                  <c:v>8089.2449999999999</c:v>
                </c:pt>
                <c:pt idx="32">
                  <c:v>8213.3919999999998</c:v>
                </c:pt>
                <c:pt idx="33">
                  <c:v>7157.9959999999992</c:v>
                </c:pt>
                <c:pt idx="34">
                  <c:v>7053.1329999999998</c:v>
                </c:pt>
                <c:pt idx="35">
                  <c:v>7260.5220000000008</c:v>
                </c:pt>
                <c:pt idx="36">
                  <c:v>7475.8659999999991</c:v>
                </c:pt>
                <c:pt idx="37">
                  <c:v>7735.2570000000005</c:v>
                </c:pt>
                <c:pt idx="38">
                  <c:v>7988.8080000000009</c:v>
                </c:pt>
                <c:pt idx="39">
                  <c:v>8245.530999999999</c:v>
                </c:pt>
              </c:numCache>
            </c:numRef>
          </c:val>
        </c:ser>
        <c:ser>
          <c:idx val="3"/>
          <c:order val="3"/>
          <c:tx>
            <c:strRef>
              <c:f>'BIP-Daten'!$B$198:$C$198</c:f>
              <c:strCache>
                <c:ptCount val="1"/>
                <c:pt idx="0">
                  <c:v>Emerging Markets</c:v>
                </c:pt>
              </c:strCache>
            </c:strRef>
          </c:tx>
          <c:cat>
            <c:numRef>
              <c:f>'BIP-Daten'!$D$194:$AQ$194</c:f>
              <c:numCache>
                <c:formatCode>0</c:formatCode>
                <c:ptCount val="40"/>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pt idx="39">
                  <c:v>2019</c:v>
                </c:pt>
              </c:numCache>
            </c:numRef>
          </c:cat>
          <c:val>
            <c:numRef>
              <c:f>'BIP-Daten'!$D$198:$AQ$198</c:f>
              <c:numCache>
                <c:formatCode>0</c:formatCode>
                <c:ptCount val="40"/>
                <c:pt idx="0">
                  <c:v>1636.2849999999996</c:v>
                </c:pt>
                <c:pt idx="1">
                  <c:v>1772.9569999999999</c:v>
                </c:pt>
                <c:pt idx="2">
                  <c:v>1710.5679999999995</c:v>
                </c:pt>
                <c:pt idx="3">
                  <c:v>1679.8470000000002</c:v>
                </c:pt>
                <c:pt idx="4">
                  <c:v>1725.701</c:v>
                </c:pt>
                <c:pt idx="5">
                  <c:v>1824.6540000000005</c:v>
                </c:pt>
                <c:pt idx="6">
                  <c:v>1859.0340000000001</c:v>
                </c:pt>
                <c:pt idx="7">
                  <c:v>2106.7150000000001</c:v>
                </c:pt>
                <c:pt idx="8">
                  <c:v>2418.6410000000001</c:v>
                </c:pt>
                <c:pt idx="9">
                  <c:v>2808.7369999999996</c:v>
                </c:pt>
                <c:pt idx="10">
                  <c:v>3002.1149999999993</c:v>
                </c:pt>
                <c:pt idx="11">
                  <c:v>3072.5990000000002</c:v>
                </c:pt>
                <c:pt idx="12">
                  <c:v>3456.6610000000005</c:v>
                </c:pt>
                <c:pt idx="13">
                  <c:v>3954.819</c:v>
                </c:pt>
                <c:pt idx="14">
                  <c:v>4324.9260000000004</c:v>
                </c:pt>
                <c:pt idx="15">
                  <c:v>5045.5479999999989</c:v>
                </c:pt>
                <c:pt idx="16">
                  <c:v>5607.4000000000005</c:v>
                </c:pt>
                <c:pt idx="17">
                  <c:v>5802.9159999999993</c:v>
                </c:pt>
                <c:pt idx="18">
                  <c:v>5331.5030000000006</c:v>
                </c:pt>
                <c:pt idx="19">
                  <c:v>5349.06</c:v>
                </c:pt>
                <c:pt idx="20">
                  <c:v>5861.6500000000015</c:v>
                </c:pt>
                <c:pt idx="21">
                  <c:v>5860.7190000000001</c:v>
                </c:pt>
                <c:pt idx="22">
                  <c:v>6258.8080000000009</c:v>
                </c:pt>
                <c:pt idx="23">
                  <c:v>7047.4460000000008</c:v>
                </c:pt>
                <c:pt idx="24">
                  <c:v>8282.2289999999994</c:v>
                </c:pt>
                <c:pt idx="25">
                  <c:v>9778.4750000000004</c:v>
                </c:pt>
                <c:pt idx="26">
                  <c:v>11483.048000000001</c:v>
                </c:pt>
                <c:pt idx="27">
                  <c:v>13921.987999999999</c:v>
                </c:pt>
                <c:pt idx="28">
                  <c:v>16171.446999999996</c:v>
                </c:pt>
                <c:pt idx="29">
                  <c:v>15707.482000000002</c:v>
                </c:pt>
                <c:pt idx="30">
                  <c:v>18845.187000000002</c:v>
                </c:pt>
                <c:pt idx="31">
                  <c:v>21966.755000000001</c:v>
                </c:pt>
                <c:pt idx="32">
                  <c:v>23077.941999999999</c:v>
                </c:pt>
                <c:pt idx="33">
                  <c:v>24580.991000000002</c:v>
                </c:pt>
                <c:pt idx="34">
                  <c:v>25887.126000000004</c:v>
                </c:pt>
                <c:pt idx="35">
                  <c:v>27796.957999999999</c:v>
                </c:pt>
                <c:pt idx="36">
                  <c:v>29856.268</c:v>
                </c:pt>
                <c:pt idx="37">
                  <c:v>32087.982999999993</c:v>
                </c:pt>
                <c:pt idx="38">
                  <c:v>34475.043000000005</c:v>
                </c:pt>
                <c:pt idx="39">
                  <c:v>37078.806000000011</c:v>
                </c:pt>
              </c:numCache>
            </c:numRef>
          </c:val>
        </c:ser>
        <c:ser>
          <c:idx val="4"/>
          <c:order val="4"/>
          <c:tx>
            <c:strRef>
              <c:f>'BIP-Daten'!$B$199:$C$199</c:f>
              <c:strCache>
                <c:ptCount val="1"/>
                <c:pt idx="0">
                  <c:v>Frontier Markets</c:v>
                </c:pt>
              </c:strCache>
            </c:strRef>
          </c:tx>
          <c:cat>
            <c:numRef>
              <c:f>'BIP-Daten'!$D$194:$AQ$194</c:f>
              <c:numCache>
                <c:formatCode>0</c:formatCode>
                <c:ptCount val="40"/>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pt idx="39">
                  <c:v>2019</c:v>
                </c:pt>
              </c:numCache>
            </c:numRef>
          </c:cat>
          <c:val>
            <c:numRef>
              <c:f>'BIP-Daten'!$D$199:$AQ$199</c:f>
              <c:numCache>
                <c:formatCode>0</c:formatCode>
                <c:ptCount val="40"/>
                <c:pt idx="0">
                  <c:v>757.73199999999986</c:v>
                </c:pt>
                <c:pt idx="1">
                  <c:v>721.57899999999995</c:v>
                </c:pt>
                <c:pt idx="2">
                  <c:v>596.81699999999989</c:v>
                </c:pt>
                <c:pt idx="3">
                  <c:v>557.89699999999993</c:v>
                </c:pt>
                <c:pt idx="4">
                  <c:v>568.84799999999996</c:v>
                </c:pt>
                <c:pt idx="5">
                  <c:v>491.77199999999999</c:v>
                </c:pt>
                <c:pt idx="6">
                  <c:v>511.22899999999998</c:v>
                </c:pt>
                <c:pt idx="7">
                  <c:v>548.77</c:v>
                </c:pt>
                <c:pt idx="8">
                  <c:v>588.78099999999984</c:v>
                </c:pt>
                <c:pt idx="9">
                  <c:v>527.7829999999999</c:v>
                </c:pt>
                <c:pt idx="10">
                  <c:v>601.6</c:v>
                </c:pt>
                <c:pt idx="11">
                  <c:v>652.66700000000014</c:v>
                </c:pt>
                <c:pt idx="12">
                  <c:v>778.54799999999989</c:v>
                </c:pt>
                <c:pt idx="13">
                  <c:v>804.38300000000027</c:v>
                </c:pt>
                <c:pt idx="14">
                  <c:v>875.52900000000011</c:v>
                </c:pt>
                <c:pt idx="15">
                  <c:v>977.93500000000006</c:v>
                </c:pt>
                <c:pt idx="16">
                  <c:v>1062.133</c:v>
                </c:pt>
                <c:pt idx="17">
                  <c:v>1095.664</c:v>
                </c:pt>
                <c:pt idx="18">
                  <c:v>1096.5139999999999</c:v>
                </c:pt>
                <c:pt idx="19">
                  <c:v>1083.913</c:v>
                </c:pt>
                <c:pt idx="20">
                  <c:v>1157.9270000000001</c:v>
                </c:pt>
                <c:pt idx="21">
                  <c:v>1153.1380000000004</c:v>
                </c:pt>
                <c:pt idx="22">
                  <c:v>1022.6300000000002</c:v>
                </c:pt>
                <c:pt idx="23">
                  <c:v>1216.5200000000002</c:v>
                </c:pt>
                <c:pt idx="24">
                  <c:v>1457.5119999999997</c:v>
                </c:pt>
                <c:pt idx="25">
                  <c:v>1753.1570000000002</c:v>
                </c:pt>
                <c:pt idx="26">
                  <c:v>2076.2860000000001</c:v>
                </c:pt>
                <c:pt idx="27">
                  <c:v>2479.9050000000002</c:v>
                </c:pt>
                <c:pt idx="28">
                  <c:v>3038.0209999999997</c:v>
                </c:pt>
                <c:pt idx="29">
                  <c:v>2660.7439999999997</c:v>
                </c:pt>
                <c:pt idx="30">
                  <c:v>3074.4640000000004</c:v>
                </c:pt>
                <c:pt idx="31">
                  <c:v>3635.8639999999996</c:v>
                </c:pt>
                <c:pt idx="32">
                  <c:v>3875.681</c:v>
                </c:pt>
                <c:pt idx="33">
                  <c:v>4101.7370000000001</c:v>
                </c:pt>
                <c:pt idx="34">
                  <c:v>3941.4530000000009</c:v>
                </c:pt>
                <c:pt idx="35">
                  <c:v>4157.8369999999995</c:v>
                </c:pt>
                <c:pt idx="36">
                  <c:v>4405.0590000000002</c:v>
                </c:pt>
                <c:pt idx="37">
                  <c:v>4691.0059999999994</c:v>
                </c:pt>
                <c:pt idx="38">
                  <c:v>4991.0969999999979</c:v>
                </c:pt>
                <c:pt idx="39">
                  <c:v>5313.7089999999989</c:v>
                </c:pt>
              </c:numCache>
            </c:numRef>
          </c:val>
        </c:ser>
        <c:ser>
          <c:idx val="5"/>
          <c:order val="5"/>
          <c:tx>
            <c:strRef>
              <c:f>'BIP-Daten'!$B$200:$C$200</c:f>
              <c:strCache>
                <c:ptCount val="1"/>
                <c:pt idx="0">
                  <c:v>Other</c:v>
                </c:pt>
              </c:strCache>
            </c:strRef>
          </c:tx>
          <c:cat>
            <c:numRef>
              <c:f>'BIP-Daten'!$D$194:$AQ$194</c:f>
              <c:numCache>
                <c:formatCode>0</c:formatCode>
                <c:ptCount val="40"/>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pt idx="39">
                  <c:v>2019</c:v>
                </c:pt>
              </c:numCache>
            </c:numRef>
          </c:cat>
          <c:val>
            <c:numRef>
              <c:f>'BIP-Daten'!$D$200:$AQ$200</c:f>
              <c:numCache>
                <c:formatCode>0</c:formatCode>
                <c:ptCount val="40"/>
                <c:pt idx="0">
                  <c:v>523.22799999999734</c:v>
                </c:pt>
                <c:pt idx="1">
                  <c:v>536.01799999999639</c:v>
                </c:pt>
                <c:pt idx="2">
                  <c:v>563.30899999998655</c:v>
                </c:pt>
                <c:pt idx="3">
                  <c:v>579.22600000000057</c:v>
                </c:pt>
                <c:pt idx="4">
                  <c:v>553.98899999999958</c:v>
                </c:pt>
                <c:pt idx="5">
                  <c:v>478.57599999999002</c:v>
                </c:pt>
                <c:pt idx="6">
                  <c:v>501.70299999999042</c:v>
                </c:pt>
                <c:pt idx="7">
                  <c:v>515.71099999999387</c:v>
                </c:pt>
                <c:pt idx="8">
                  <c:v>507.07199999999284</c:v>
                </c:pt>
                <c:pt idx="9">
                  <c:v>496.91100000000006</c:v>
                </c:pt>
                <c:pt idx="10">
                  <c:v>532.80899999999747</c:v>
                </c:pt>
                <c:pt idx="11">
                  <c:v>557.44599999999991</c:v>
                </c:pt>
                <c:pt idx="12">
                  <c:v>613.88100000001214</c:v>
                </c:pt>
                <c:pt idx="13">
                  <c:v>623.56099999997605</c:v>
                </c:pt>
                <c:pt idx="14">
                  <c:v>589.31200000001627</c:v>
                </c:pt>
                <c:pt idx="15">
                  <c:v>675.7339999999931</c:v>
                </c:pt>
                <c:pt idx="16">
                  <c:v>740.15399999999499</c:v>
                </c:pt>
                <c:pt idx="17">
                  <c:v>767.13699999999153</c:v>
                </c:pt>
                <c:pt idx="18">
                  <c:v>767.47499999998399</c:v>
                </c:pt>
                <c:pt idx="19">
                  <c:v>783.37799999998606</c:v>
                </c:pt>
                <c:pt idx="20">
                  <c:v>814.82399999998233</c:v>
                </c:pt>
                <c:pt idx="21">
                  <c:v>839.29700000001685</c:v>
                </c:pt>
                <c:pt idx="22">
                  <c:v>836.70100000001548</c:v>
                </c:pt>
                <c:pt idx="23">
                  <c:v>934.23699999998644</c:v>
                </c:pt>
                <c:pt idx="24">
                  <c:v>1158.203999999896</c:v>
                </c:pt>
                <c:pt idx="25">
                  <c:v>1392.795999999973</c:v>
                </c:pt>
                <c:pt idx="26">
                  <c:v>1643.3470000000016</c:v>
                </c:pt>
                <c:pt idx="27">
                  <c:v>2021.8709999999774</c:v>
                </c:pt>
                <c:pt idx="28">
                  <c:v>2486.0250000000451</c:v>
                </c:pt>
                <c:pt idx="29">
                  <c:v>2295.7710000000079</c:v>
                </c:pt>
                <c:pt idx="30">
                  <c:v>2604.8780000000261</c:v>
                </c:pt>
                <c:pt idx="31">
                  <c:v>2966.1469999999827</c:v>
                </c:pt>
                <c:pt idx="32">
                  <c:v>2992.5779999999941</c:v>
                </c:pt>
                <c:pt idx="33">
                  <c:v>3025.5999999999622</c:v>
                </c:pt>
                <c:pt idx="34">
                  <c:v>3170.2270000000281</c:v>
                </c:pt>
                <c:pt idx="35">
                  <c:v>3376.958999999988</c:v>
                </c:pt>
                <c:pt idx="36">
                  <c:v>3615.2670000000071</c:v>
                </c:pt>
                <c:pt idx="37">
                  <c:v>3862.8219999999856</c:v>
                </c:pt>
                <c:pt idx="38">
                  <c:v>4134.6319999999978</c:v>
                </c:pt>
                <c:pt idx="39">
                  <c:v>4415.592000000077</c:v>
                </c:pt>
              </c:numCache>
            </c:numRef>
          </c:val>
        </c:ser>
        <c:dLbls>
          <c:showLegendKey val="0"/>
          <c:showVal val="0"/>
          <c:showCatName val="0"/>
          <c:showSerName val="0"/>
          <c:showPercent val="0"/>
          <c:showBubbleSize val="0"/>
        </c:dLbls>
        <c:axId val="339594624"/>
        <c:axId val="339609088"/>
      </c:areaChart>
      <c:catAx>
        <c:axId val="339594624"/>
        <c:scaling>
          <c:orientation val="minMax"/>
        </c:scaling>
        <c:delete val="0"/>
        <c:axPos val="b"/>
        <c:title>
          <c:tx>
            <c:rich>
              <a:bodyPr/>
              <a:lstStyle/>
              <a:p>
                <a:pPr>
                  <a:defRPr/>
                </a:pPr>
                <a:r>
                  <a:rPr lang="de-DE"/>
                  <a:t>Jahr</a:t>
                </a:r>
              </a:p>
            </c:rich>
          </c:tx>
          <c:layout>
            <c:manualLayout>
              <c:xMode val="edge"/>
              <c:yMode val="edge"/>
              <c:x val="0.53249097472924178"/>
              <c:y val="0.92997453271219788"/>
            </c:manualLayout>
          </c:layout>
          <c:overlay val="0"/>
        </c:title>
        <c:numFmt formatCode="0" sourceLinked="1"/>
        <c:majorTickMark val="out"/>
        <c:minorTickMark val="none"/>
        <c:tickLblPos val="nextTo"/>
        <c:txPr>
          <a:bodyPr rot="-2700000" vert="horz"/>
          <a:lstStyle/>
          <a:p>
            <a:pPr>
              <a:defRPr/>
            </a:pPr>
            <a:endParaRPr lang="en-US"/>
          </a:p>
        </c:txPr>
        <c:crossAx val="339609088"/>
        <c:crosses val="autoZero"/>
        <c:auto val="1"/>
        <c:lblAlgn val="ctr"/>
        <c:lblOffset val="100"/>
        <c:tickLblSkip val="2"/>
        <c:tickMarkSkip val="1"/>
        <c:noMultiLvlLbl val="0"/>
      </c:catAx>
      <c:valAx>
        <c:axId val="339609088"/>
        <c:scaling>
          <c:orientation val="minMax"/>
        </c:scaling>
        <c:delete val="0"/>
        <c:axPos val="l"/>
        <c:majorGridlines/>
        <c:title>
          <c:tx>
            <c:rich>
              <a:bodyPr/>
              <a:lstStyle/>
              <a:p>
                <a:pPr>
                  <a:defRPr/>
                </a:pPr>
                <a:r>
                  <a:rPr lang="de-DE"/>
                  <a:t>BIP [Milliarden US$]</a:t>
                </a:r>
              </a:p>
            </c:rich>
          </c:tx>
          <c:layout>
            <c:manualLayout>
              <c:xMode val="edge"/>
              <c:yMode val="edge"/>
              <c:x val="2.7075812274368241E-2"/>
              <c:y val="0.35294214193294265"/>
            </c:manualLayout>
          </c:layout>
          <c:overlay val="0"/>
        </c:title>
        <c:numFmt formatCode="0" sourceLinked="1"/>
        <c:majorTickMark val="out"/>
        <c:minorTickMark val="none"/>
        <c:tickLblPos val="nextTo"/>
        <c:txPr>
          <a:bodyPr rot="0" vert="horz"/>
          <a:lstStyle/>
          <a:p>
            <a:pPr>
              <a:defRPr/>
            </a:pPr>
            <a:endParaRPr lang="en-US"/>
          </a:p>
        </c:txPr>
        <c:crossAx val="339594624"/>
        <c:crosses val="autoZero"/>
        <c:crossBetween val="midCat"/>
      </c:valAx>
    </c:plotArea>
    <c:legend>
      <c:legendPos val="r"/>
      <c:layout>
        <c:manualLayout>
          <c:xMode val="edge"/>
          <c:yMode val="edge"/>
          <c:x val="0.15162454873646211"/>
          <c:y val="0.17366994285589241"/>
          <c:w val="0.25250504831969767"/>
          <c:h val="0.38210194444444451"/>
        </c:manualLayout>
      </c:layout>
      <c:overlay val="0"/>
      <c:spPr>
        <a:solidFill>
          <a:srgbClr val="FFFFFF"/>
        </a:solidFill>
        <a:ln>
          <a:noFill/>
        </a:ln>
      </c:spPr>
      <c:txPr>
        <a:bodyPr/>
        <a:lstStyle/>
        <a:p>
          <a:pPr>
            <a:defRPr sz="900" baseline="0"/>
          </a:pPr>
          <a:endParaRPr lang="en-US"/>
        </a:p>
      </c:txPr>
    </c:legend>
    <c:plotVisOnly val="1"/>
    <c:dispBlanksAs val="zero"/>
    <c:showDLblsOverMax val="0"/>
  </c:chart>
  <c:printSettings>
    <c:headerFooter alignWithMargins="0"/>
    <c:pageMargins b="0.98425196899999989" l="0.78740157499999996" r="0.78740157499999996" t="0.98425196899999989" header="0.49212598450000006" footer="0.49212598450000006"/>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26"/>
    </mc:Choice>
    <mc:Fallback>
      <c:style val="26"/>
    </mc:Fallback>
  </mc:AlternateContent>
  <c:chart>
    <c:title>
      <c:tx>
        <c:rich>
          <a:bodyPr/>
          <a:lstStyle/>
          <a:p>
            <a:pPr>
              <a:defRPr/>
            </a:pPr>
            <a:r>
              <a:rPr lang="de-DE"/>
              <a:t>BIP nach Regionen - prozentual</a:t>
            </a:r>
          </a:p>
        </c:rich>
      </c:tx>
      <c:layout>
        <c:manualLayout>
          <c:xMode val="edge"/>
          <c:yMode val="edge"/>
          <c:x val="0.33873933477501195"/>
          <c:y val="3.3519598790479319E-2"/>
        </c:manualLayout>
      </c:layout>
      <c:overlay val="0"/>
    </c:title>
    <c:autoTitleDeleted val="0"/>
    <c:plotArea>
      <c:layout>
        <c:manualLayout>
          <c:layoutTarget val="inner"/>
          <c:xMode val="edge"/>
          <c:yMode val="edge"/>
          <c:x val="0.1549552276098459"/>
          <c:y val="0.16480469405318995"/>
          <c:w val="0.81081223749337972"/>
          <c:h val="0.6815651754064127"/>
        </c:manualLayout>
      </c:layout>
      <c:areaChart>
        <c:grouping val="percentStacked"/>
        <c:varyColors val="0"/>
        <c:ser>
          <c:idx val="0"/>
          <c:order val="0"/>
          <c:tx>
            <c:strRef>
              <c:f>'BIP-Daten'!$B$195:$C$195</c:f>
              <c:strCache>
                <c:ptCount val="1"/>
                <c:pt idx="0">
                  <c:v>Americas</c:v>
                </c:pt>
              </c:strCache>
            </c:strRef>
          </c:tx>
          <c:cat>
            <c:numRef>
              <c:f>'BIP-Daten'!$D$194:$AQ$194</c:f>
              <c:numCache>
                <c:formatCode>0</c:formatCode>
                <c:ptCount val="40"/>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pt idx="39">
                  <c:v>2019</c:v>
                </c:pt>
              </c:numCache>
            </c:numRef>
          </c:cat>
          <c:val>
            <c:numRef>
              <c:f>'BIP-Daten'!$D$195:$AQ$195</c:f>
              <c:numCache>
                <c:formatCode>0</c:formatCode>
                <c:ptCount val="40"/>
                <c:pt idx="0">
                  <c:v>3136.8449999999998</c:v>
                </c:pt>
                <c:pt idx="1">
                  <c:v>3517.7439999999997</c:v>
                </c:pt>
                <c:pt idx="2">
                  <c:v>3659.1689999999999</c:v>
                </c:pt>
                <c:pt idx="3">
                  <c:v>3978.7330000000002</c:v>
                </c:pt>
                <c:pt idx="4">
                  <c:v>4394.9250000000002</c:v>
                </c:pt>
                <c:pt idx="5">
                  <c:v>4709.7079999999996</c:v>
                </c:pt>
                <c:pt idx="6">
                  <c:v>4966.51</c:v>
                </c:pt>
                <c:pt idx="7">
                  <c:v>5300.3490000000002</c:v>
                </c:pt>
                <c:pt idx="8">
                  <c:v>5760.9409999999998</c:v>
                </c:pt>
                <c:pt idx="9">
                  <c:v>6224.5389999999998</c:v>
                </c:pt>
                <c:pt idx="10">
                  <c:v>6574.1869999999999</c:v>
                </c:pt>
                <c:pt idx="11">
                  <c:v>6784.4409999999998</c:v>
                </c:pt>
                <c:pt idx="12">
                  <c:v>7130.6310000000003</c:v>
                </c:pt>
                <c:pt idx="13">
                  <c:v>7453.8639999999996</c:v>
                </c:pt>
                <c:pt idx="14">
                  <c:v>7884.7579999999998</c:v>
                </c:pt>
                <c:pt idx="15">
                  <c:v>8266.0529999999999</c:v>
                </c:pt>
                <c:pt idx="16">
                  <c:v>8727.14</c:v>
                </c:pt>
                <c:pt idx="17">
                  <c:v>9259.518</c:v>
                </c:pt>
                <c:pt idx="18">
                  <c:v>9720.598</c:v>
                </c:pt>
                <c:pt idx="19">
                  <c:v>10334.936</c:v>
                </c:pt>
                <c:pt idx="20">
                  <c:v>11024.201000000001</c:v>
                </c:pt>
                <c:pt idx="21">
                  <c:v>11354.560000000001</c:v>
                </c:pt>
                <c:pt idx="22">
                  <c:v>11730.047999999999</c:v>
                </c:pt>
                <c:pt idx="23">
                  <c:v>12398.456999999999</c:v>
                </c:pt>
                <c:pt idx="24">
                  <c:v>13293.311</c:v>
                </c:pt>
                <c:pt idx="25">
                  <c:v>14257.879000000001</c:v>
                </c:pt>
                <c:pt idx="26">
                  <c:v>15166.695</c:v>
                </c:pt>
                <c:pt idx="27">
                  <c:v>15935.498</c:v>
                </c:pt>
                <c:pt idx="28">
                  <c:v>16261.136</c:v>
                </c:pt>
                <c:pt idx="29">
                  <c:v>15789.564</c:v>
                </c:pt>
                <c:pt idx="30">
                  <c:v>16578.471999999998</c:v>
                </c:pt>
                <c:pt idx="31">
                  <c:v>17296.557000000001</c:v>
                </c:pt>
                <c:pt idx="32">
                  <c:v>17984.595000000001</c:v>
                </c:pt>
                <c:pt idx="33">
                  <c:v>18594.819</c:v>
                </c:pt>
                <c:pt idx="34">
                  <c:v>19210.05</c:v>
                </c:pt>
                <c:pt idx="35">
                  <c:v>20160.012000000002</c:v>
                </c:pt>
                <c:pt idx="36">
                  <c:v>21152.409</c:v>
                </c:pt>
                <c:pt idx="37">
                  <c:v>22214.594000000001</c:v>
                </c:pt>
                <c:pt idx="38">
                  <c:v>23266.944</c:v>
                </c:pt>
                <c:pt idx="39">
                  <c:v>24269.934000000001</c:v>
                </c:pt>
              </c:numCache>
            </c:numRef>
          </c:val>
        </c:ser>
        <c:ser>
          <c:idx val="1"/>
          <c:order val="1"/>
          <c:tx>
            <c:strRef>
              <c:f>'BIP-Daten'!$B$196:$C$196</c:f>
              <c:strCache>
                <c:ptCount val="1"/>
                <c:pt idx="0">
                  <c:v>Europe &amp; Middle East</c:v>
                </c:pt>
              </c:strCache>
            </c:strRef>
          </c:tx>
          <c:cat>
            <c:numRef>
              <c:f>'BIP-Daten'!$D$194:$AQ$194</c:f>
              <c:numCache>
                <c:formatCode>0</c:formatCode>
                <c:ptCount val="40"/>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pt idx="39">
                  <c:v>2019</c:v>
                </c:pt>
              </c:numCache>
            </c:numRef>
          </c:cat>
          <c:val>
            <c:numRef>
              <c:f>'BIP-Daten'!$D$196:$AQ$196</c:f>
              <c:numCache>
                <c:formatCode>0</c:formatCode>
                <c:ptCount val="40"/>
                <c:pt idx="0">
                  <c:v>3666.9319999999998</c:v>
                </c:pt>
                <c:pt idx="1">
                  <c:v>3267.7040000000002</c:v>
                </c:pt>
                <c:pt idx="2">
                  <c:v>3143.5160000000001</c:v>
                </c:pt>
                <c:pt idx="3">
                  <c:v>3062.3710000000005</c:v>
                </c:pt>
                <c:pt idx="4">
                  <c:v>2939.6469999999999</c:v>
                </c:pt>
                <c:pt idx="5">
                  <c:v>3048.2210000000005</c:v>
                </c:pt>
                <c:pt idx="6">
                  <c:v>4168.1000000000004</c:v>
                </c:pt>
                <c:pt idx="7">
                  <c:v>5153.8329999999996</c:v>
                </c:pt>
                <c:pt idx="8">
                  <c:v>5749.9489999999996</c:v>
                </c:pt>
                <c:pt idx="9">
                  <c:v>5844.2599999999993</c:v>
                </c:pt>
                <c:pt idx="10">
                  <c:v>7255.9559999999992</c:v>
                </c:pt>
                <c:pt idx="11">
                  <c:v>7720.8220000000001</c:v>
                </c:pt>
                <c:pt idx="12">
                  <c:v>8411.1610000000001</c:v>
                </c:pt>
                <c:pt idx="13">
                  <c:v>7652.3609999999999</c:v>
                </c:pt>
                <c:pt idx="14">
                  <c:v>8140.2239999999993</c:v>
                </c:pt>
                <c:pt idx="15">
                  <c:v>9344.0789999999997</c:v>
                </c:pt>
                <c:pt idx="16">
                  <c:v>9511.2510000000002</c:v>
                </c:pt>
                <c:pt idx="17">
                  <c:v>8942.5119999999988</c:v>
                </c:pt>
                <c:pt idx="18">
                  <c:v>9218.0330000000013</c:v>
                </c:pt>
                <c:pt idx="19">
                  <c:v>9229.598</c:v>
                </c:pt>
                <c:pt idx="20">
                  <c:v>8592.3550000000014</c:v>
                </c:pt>
                <c:pt idx="21">
                  <c:v>8645.9529999999995</c:v>
                </c:pt>
                <c:pt idx="22">
                  <c:v>9412.991</c:v>
                </c:pt>
                <c:pt idx="23">
                  <c:v>11408.587</c:v>
                </c:pt>
                <c:pt idx="24">
                  <c:v>13114.573000000002</c:v>
                </c:pt>
                <c:pt idx="25">
                  <c:v>13647.858999999999</c:v>
                </c:pt>
                <c:pt idx="26">
                  <c:v>14497.322</c:v>
                </c:pt>
                <c:pt idx="27">
                  <c:v>16649.619000000002</c:v>
                </c:pt>
                <c:pt idx="28">
                  <c:v>17903.637000000002</c:v>
                </c:pt>
                <c:pt idx="29">
                  <c:v>16051.210000000005</c:v>
                </c:pt>
                <c:pt idx="30">
                  <c:v>16069.79</c:v>
                </c:pt>
                <c:pt idx="31">
                  <c:v>17468.173999999999</c:v>
                </c:pt>
                <c:pt idx="32">
                  <c:v>16543.469999999998</c:v>
                </c:pt>
                <c:pt idx="33">
                  <c:v>17238.108000000004</c:v>
                </c:pt>
                <c:pt idx="34">
                  <c:v>18096.615000000002</c:v>
                </c:pt>
                <c:pt idx="35">
                  <c:v>18521.411</c:v>
                </c:pt>
                <c:pt idx="36">
                  <c:v>19212.351999999995</c:v>
                </c:pt>
                <c:pt idx="37">
                  <c:v>20024.505000000005</c:v>
                </c:pt>
                <c:pt idx="38">
                  <c:v>20854.743000000002</c:v>
                </c:pt>
                <c:pt idx="39">
                  <c:v>21718.002</c:v>
                </c:pt>
              </c:numCache>
            </c:numRef>
          </c:val>
        </c:ser>
        <c:ser>
          <c:idx val="2"/>
          <c:order val="2"/>
          <c:tx>
            <c:strRef>
              <c:f>'BIP-Daten'!$B$197:$C$197</c:f>
              <c:strCache>
                <c:ptCount val="1"/>
                <c:pt idx="0">
                  <c:v>Pacific</c:v>
                </c:pt>
              </c:strCache>
            </c:strRef>
          </c:tx>
          <c:cat>
            <c:numRef>
              <c:f>'BIP-Daten'!$D$194:$AQ$194</c:f>
              <c:numCache>
                <c:formatCode>0</c:formatCode>
                <c:ptCount val="40"/>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pt idx="39">
                  <c:v>2019</c:v>
                </c:pt>
              </c:numCache>
            </c:numRef>
          </c:cat>
          <c:val>
            <c:numRef>
              <c:f>'BIP-Daten'!$D$197:$AQ$197</c:f>
              <c:numCache>
                <c:formatCode>0</c:formatCode>
                <c:ptCount val="40"/>
                <c:pt idx="0">
                  <c:v>1314.4259999999999</c:v>
                </c:pt>
                <c:pt idx="1">
                  <c:v>1459.8720000000001</c:v>
                </c:pt>
                <c:pt idx="2">
                  <c:v>1376.4240000000002</c:v>
                </c:pt>
                <c:pt idx="3">
                  <c:v>1469.0179999999998</c:v>
                </c:pt>
                <c:pt idx="4">
                  <c:v>1568.33</c:v>
                </c:pt>
                <c:pt idx="5">
                  <c:v>1636.7749999999999</c:v>
                </c:pt>
                <c:pt idx="6">
                  <c:v>2320.9499999999998</c:v>
                </c:pt>
                <c:pt idx="7">
                  <c:v>2808.9200000000005</c:v>
                </c:pt>
                <c:pt idx="8">
                  <c:v>3420.0059999999994</c:v>
                </c:pt>
                <c:pt idx="9">
                  <c:v>3470.1630000000005</c:v>
                </c:pt>
                <c:pt idx="10">
                  <c:v>3589.4150000000004</c:v>
                </c:pt>
                <c:pt idx="11">
                  <c:v>4039.817</c:v>
                </c:pt>
                <c:pt idx="12">
                  <c:v>4369.37</c:v>
                </c:pt>
                <c:pt idx="13">
                  <c:v>4950.7889999999998</c:v>
                </c:pt>
                <c:pt idx="14">
                  <c:v>5467.2259999999997</c:v>
                </c:pt>
                <c:pt idx="15">
                  <c:v>6009.646999999999</c:v>
                </c:pt>
                <c:pt idx="16">
                  <c:v>5457.6750000000002</c:v>
                </c:pt>
                <c:pt idx="17">
                  <c:v>5098.46</c:v>
                </c:pt>
                <c:pt idx="18">
                  <c:v>4606.4349999999995</c:v>
                </c:pt>
                <c:pt idx="19">
                  <c:v>5154.2340000000004</c:v>
                </c:pt>
                <c:pt idx="20">
                  <c:v>5451.6989999999996</c:v>
                </c:pt>
                <c:pt idx="21">
                  <c:v>4847.9220000000005</c:v>
                </c:pt>
                <c:pt idx="22">
                  <c:v>4724.38</c:v>
                </c:pt>
                <c:pt idx="23">
                  <c:v>5183.7380000000003</c:v>
                </c:pt>
                <c:pt idx="24">
                  <c:v>5697.6060000000007</c:v>
                </c:pt>
                <c:pt idx="25">
                  <c:v>5726.223</c:v>
                </c:pt>
                <c:pt idx="26">
                  <c:v>5588.1839999999993</c:v>
                </c:pt>
                <c:pt idx="27">
                  <c:v>5829.7460000000001</c:v>
                </c:pt>
                <c:pt idx="28">
                  <c:v>6448.0290000000005</c:v>
                </c:pt>
                <c:pt idx="29">
                  <c:v>6558.6940000000004</c:v>
                </c:pt>
                <c:pt idx="30">
                  <c:v>7352.1</c:v>
                </c:pt>
                <c:pt idx="31">
                  <c:v>8089.2449999999999</c:v>
                </c:pt>
                <c:pt idx="32">
                  <c:v>8213.3919999999998</c:v>
                </c:pt>
                <c:pt idx="33">
                  <c:v>7157.9959999999992</c:v>
                </c:pt>
                <c:pt idx="34">
                  <c:v>7053.1329999999998</c:v>
                </c:pt>
                <c:pt idx="35">
                  <c:v>7260.5220000000008</c:v>
                </c:pt>
                <c:pt idx="36">
                  <c:v>7475.8659999999991</c:v>
                </c:pt>
                <c:pt idx="37">
                  <c:v>7735.2570000000005</c:v>
                </c:pt>
                <c:pt idx="38">
                  <c:v>7988.8080000000009</c:v>
                </c:pt>
                <c:pt idx="39">
                  <c:v>8245.530999999999</c:v>
                </c:pt>
              </c:numCache>
            </c:numRef>
          </c:val>
        </c:ser>
        <c:ser>
          <c:idx val="3"/>
          <c:order val="3"/>
          <c:tx>
            <c:strRef>
              <c:f>'BIP-Daten'!$B$198:$C$198</c:f>
              <c:strCache>
                <c:ptCount val="1"/>
                <c:pt idx="0">
                  <c:v>Emerging Markets</c:v>
                </c:pt>
              </c:strCache>
            </c:strRef>
          </c:tx>
          <c:cat>
            <c:numRef>
              <c:f>'BIP-Daten'!$D$194:$AQ$194</c:f>
              <c:numCache>
                <c:formatCode>0</c:formatCode>
                <c:ptCount val="40"/>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pt idx="39">
                  <c:v>2019</c:v>
                </c:pt>
              </c:numCache>
            </c:numRef>
          </c:cat>
          <c:val>
            <c:numRef>
              <c:f>'BIP-Daten'!$D$198:$AQ$198</c:f>
              <c:numCache>
                <c:formatCode>0</c:formatCode>
                <c:ptCount val="40"/>
                <c:pt idx="0">
                  <c:v>1636.2849999999996</c:v>
                </c:pt>
                <c:pt idx="1">
                  <c:v>1772.9569999999999</c:v>
                </c:pt>
                <c:pt idx="2">
                  <c:v>1710.5679999999995</c:v>
                </c:pt>
                <c:pt idx="3">
                  <c:v>1679.8470000000002</c:v>
                </c:pt>
                <c:pt idx="4">
                  <c:v>1725.701</c:v>
                </c:pt>
                <c:pt idx="5">
                  <c:v>1824.6540000000005</c:v>
                </c:pt>
                <c:pt idx="6">
                  <c:v>1859.0340000000001</c:v>
                </c:pt>
                <c:pt idx="7">
                  <c:v>2106.7150000000001</c:v>
                </c:pt>
                <c:pt idx="8">
                  <c:v>2418.6410000000001</c:v>
                </c:pt>
                <c:pt idx="9">
                  <c:v>2808.7369999999996</c:v>
                </c:pt>
                <c:pt idx="10">
                  <c:v>3002.1149999999993</c:v>
                </c:pt>
                <c:pt idx="11">
                  <c:v>3072.5990000000002</c:v>
                </c:pt>
                <c:pt idx="12">
                  <c:v>3456.6610000000005</c:v>
                </c:pt>
                <c:pt idx="13">
                  <c:v>3954.819</c:v>
                </c:pt>
                <c:pt idx="14">
                  <c:v>4324.9260000000004</c:v>
                </c:pt>
                <c:pt idx="15">
                  <c:v>5045.5479999999989</c:v>
                </c:pt>
                <c:pt idx="16">
                  <c:v>5607.4000000000005</c:v>
                </c:pt>
                <c:pt idx="17">
                  <c:v>5802.9159999999993</c:v>
                </c:pt>
                <c:pt idx="18">
                  <c:v>5331.5030000000006</c:v>
                </c:pt>
                <c:pt idx="19">
                  <c:v>5349.06</c:v>
                </c:pt>
                <c:pt idx="20">
                  <c:v>5861.6500000000015</c:v>
                </c:pt>
                <c:pt idx="21">
                  <c:v>5860.7190000000001</c:v>
                </c:pt>
                <c:pt idx="22">
                  <c:v>6258.8080000000009</c:v>
                </c:pt>
                <c:pt idx="23">
                  <c:v>7047.4460000000008</c:v>
                </c:pt>
                <c:pt idx="24">
                  <c:v>8282.2289999999994</c:v>
                </c:pt>
                <c:pt idx="25">
                  <c:v>9778.4750000000004</c:v>
                </c:pt>
                <c:pt idx="26">
                  <c:v>11483.048000000001</c:v>
                </c:pt>
                <c:pt idx="27">
                  <c:v>13921.987999999999</c:v>
                </c:pt>
                <c:pt idx="28">
                  <c:v>16171.446999999996</c:v>
                </c:pt>
                <c:pt idx="29">
                  <c:v>15707.482000000002</c:v>
                </c:pt>
                <c:pt idx="30">
                  <c:v>18845.187000000002</c:v>
                </c:pt>
                <c:pt idx="31">
                  <c:v>21966.755000000001</c:v>
                </c:pt>
                <c:pt idx="32">
                  <c:v>23077.941999999999</c:v>
                </c:pt>
                <c:pt idx="33">
                  <c:v>24580.991000000002</c:v>
                </c:pt>
                <c:pt idx="34">
                  <c:v>25887.126000000004</c:v>
                </c:pt>
                <c:pt idx="35">
                  <c:v>27796.957999999999</c:v>
                </c:pt>
                <c:pt idx="36">
                  <c:v>29856.268</c:v>
                </c:pt>
                <c:pt idx="37">
                  <c:v>32087.982999999993</c:v>
                </c:pt>
                <c:pt idx="38">
                  <c:v>34475.043000000005</c:v>
                </c:pt>
                <c:pt idx="39">
                  <c:v>37078.806000000011</c:v>
                </c:pt>
              </c:numCache>
            </c:numRef>
          </c:val>
        </c:ser>
        <c:ser>
          <c:idx val="4"/>
          <c:order val="4"/>
          <c:tx>
            <c:strRef>
              <c:f>'BIP-Daten'!$B$199:$C$199</c:f>
              <c:strCache>
                <c:ptCount val="1"/>
                <c:pt idx="0">
                  <c:v>Frontier Markets</c:v>
                </c:pt>
              </c:strCache>
            </c:strRef>
          </c:tx>
          <c:cat>
            <c:numRef>
              <c:f>'BIP-Daten'!$D$194:$AQ$194</c:f>
              <c:numCache>
                <c:formatCode>0</c:formatCode>
                <c:ptCount val="40"/>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pt idx="39">
                  <c:v>2019</c:v>
                </c:pt>
              </c:numCache>
            </c:numRef>
          </c:cat>
          <c:val>
            <c:numRef>
              <c:f>'BIP-Daten'!$D$199:$AQ$199</c:f>
              <c:numCache>
                <c:formatCode>0</c:formatCode>
                <c:ptCount val="40"/>
                <c:pt idx="0">
                  <c:v>757.73199999999986</c:v>
                </c:pt>
                <c:pt idx="1">
                  <c:v>721.57899999999995</c:v>
                </c:pt>
                <c:pt idx="2">
                  <c:v>596.81699999999989</c:v>
                </c:pt>
                <c:pt idx="3">
                  <c:v>557.89699999999993</c:v>
                </c:pt>
                <c:pt idx="4">
                  <c:v>568.84799999999996</c:v>
                </c:pt>
                <c:pt idx="5">
                  <c:v>491.77199999999999</c:v>
                </c:pt>
                <c:pt idx="6">
                  <c:v>511.22899999999998</c:v>
                </c:pt>
                <c:pt idx="7">
                  <c:v>548.77</c:v>
                </c:pt>
                <c:pt idx="8">
                  <c:v>588.78099999999984</c:v>
                </c:pt>
                <c:pt idx="9">
                  <c:v>527.7829999999999</c:v>
                </c:pt>
                <c:pt idx="10">
                  <c:v>601.6</c:v>
                </c:pt>
                <c:pt idx="11">
                  <c:v>652.66700000000014</c:v>
                </c:pt>
                <c:pt idx="12">
                  <c:v>778.54799999999989</c:v>
                </c:pt>
                <c:pt idx="13">
                  <c:v>804.38300000000027</c:v>
                </c:pt>
                <c:pt idx="14">
                  <c:v>875.52900000000011</c:v>
                </c:pt>
                <c:pt idx="15">
                  <c:v>977.93500000000006</c:v>
                </c:pt>
                <c:pt idx="16">
                  <c:v>1062.133</c:v>
                </c:pt>
                <c:pt idx="17">
                  <c:v>1095.664</c:v>
                </c:pt>
                <c:pt idx="18">
                  <c:v>1096.5139999999999</c:v>
                </c:pt>
                <c:pt idx="19">
                  <c:v>1083.913</c:v>
                </c:pt>
                <c:pt idx="20">
                  <c:v>1157.9270000000001</c:v>
                </c:pt>
                <c:pt idx="21">
                  <c:v>1153.1380000000004</c:v>
                </c:pt>
                <c:pt idx="22">
                  <c:v>1022.6300000000002</c:v>
                </c:pt>
                <c:pt idx="23">
                  <c:v>1216.5200000000002</c:v>
                </c:pt>
                <c:pt idx="24">
                  <c:v>1457.5119999999997</c:v>
                </c:pt>
                <c:pt idx="25">
                  <c:v>1753.1570000000002</c:v>
                </c:pt>
                <c:pt idx="26">
                  <c:v>2076.2860000000001</c:v>
                </c:pt>
                <c:pt idx="27">
                  <c:v>2479.9050000000002</c:v>
                </c:pt>
                <c:pt idx="28">
                  <c:v>3038.0209999999997</c:v>
                </c:pt>
                <c:pt idx="29">
                  <c:v>2660.7439999999997</c:v>
                </c:pt>
                <c:pt idx="30">
                  <c:v>3074.4640000000004</c:v>
                </c:pt>
                <c:pt idx="31">
                  <c:v>3635.8639999999996</c:v>
                </c:pt>
                <c:pt idx="32">
                  <c:v>3875.681</c:v>
                </c:pt>
                <c:pt idx="33">
                  <c:v>4101.7370000000001</c:v>
                </c:pt>
                <c:pt idx="34">
                  <c:v>3941.4530000000009</c:v>
                </c:pt>
                <c:pt idx="35">
                  <c:v>4157.8369999999995</c:v>
                </c:pt>
                <c:pt idx="36">
                  <c:v>4405.0590000000002</c:v>
                </c:pt>
                <c:pt idx="37">
                  <c:v>4691.0059999999994</c:v>
                </c:pt>
                <c:pt idx="38">
                  <c:v>4991.0969999999979</c:v>
                </c:pt>
                <c:pt idx="39">
                  <c:v>5313.7089999999989</c:v>
                </c:pt>
              </c:numCache>
            </c:numRef>
          </c:val>
        </c:ser>
        <c:ser>
          <c:idx val="5"/>
          <c:order val="5"/>
          <c:tx>
            <c:strRef>
              <c:f>'BIP-Daten'!$B$200:$C$200</c:f>
              <c:strCache>
                <c:ptCount val="1"/>
                <c:pt idx="0">
                  <c:v>Other</c:v>
                </c:pt>
              </c:strCache>
            </c:strRef>
          </c:tx>
          <c:cat>
            <c:numRef>
              <c:f>'BIP-Daten'!$D$194:$AQ$194</c:f>
              <c:numCache>
                <c:formatCode>0</c:formatCode>
                <c:ptCount val="40"/>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pt idx="39">
                  <c:v>2019</c:v>
                </c:pt>
              </c:numCache>
            </c:numRef>
          </c:cat>
          <c:val>
            <c:numRef>
              <c:f>'BIP-Daten'!$D$200:$AQ$200</c:f>
              <c:numCache>
                <c:formatCode>0</c:formatCode>
                <c:ptCount val="40"/>
                <c:pt idx="0">
                  <c:v>523.22799999999734</c:v>
                </c:pt>
                <c:pt idx="1">
                  <c:v>536.01799999999639</c:v>
                </c:pt>
                <c:pt idx="2">
                  <c:v>563.30899999998655</c:v>
                </c:pt>
                <c:pt idx="3">
                  <c:v>579.22600000000057</c:v>
                </c:pt>
                <c:pt idx="4">
                  <c:v>553.98899999999958</c:v>
                </c:pt>
                <c:pt idx="5">
                  <c:v>478.57599999999002</c:v>
                </c:pt>
                <c:pt idx="6">
                  <c:v>501.70299999999042</c:v>
                </c:pt>
                <c:pt idx="7">
                  <c:v>515.71099999999387</c:v>
                </c:pt>
                <c:pt idx="8">
                  <c:v>507.07199999999284</c:v>
                </c:pt>
                <c:pt idx="9">
                  <c:v>496.91100000000006</c:v>
                </c:pt>
                <c:pt idx="10">
                  <c:v>532.80899999999747</c:v>
                </c:pt>
                <c:pt idx="11">
                  <c:v>557.44599999999991</c:v>
                </c:pt>
                <c:pt idx="12">
                  <c:v>613.88100000001214</c:v>
                </c:pt>
                <c:pt idx="13">
                  <c:v>623.56099999997605</c:v>
                </c:pt>
                <c:pt idx="14">
                  <c:v>589.31200000001627</c:v>
                </c:pt>
                <c:pt idx="15">
                  <c:v>675.7339999999931</c:v>
                </c:pt>
                <c:pt idx="16">
                  <c:v>740.15399999999499</c:v>
                </c:pt>
                <c:pt idx="17">
                  <c:v>767.13699999999153</c:v>
                </c:pt>
                <c:pt idx="18">
                  <c:v>767.47499999998399</c:v>
                </c:pt>
                <c:pt idx="19">
                  <c:v>783.37799999998606</c:v>
                </c:pt>
                <c:pt idx="20">
                  <c:v>814.82399999998233</c:v>
                </c:pt>
                <c:pt idx="21">
                  <c:v>839.29700000001685</c:v>
                </c:pt>
                <c:pt idx="22">
                  <c:v>836.70100000001548</c:v>
                </c:pt>
                <c:pt idx="23">
                  <c:v>934.23699999998644</c:v>
                </c:pt>
                <c:pt idx="24">
                  <c:v>1158.203999999896</c:v>
                </c:pt>
                <c:pt idx="25">
                  <c:v>1392.795999999973</c:v>
                </c:pt>
                <c:pt idx="26">
                  <c:v>1643.3470000000016</c:v>
                </c:pt>
                <c:pt idx="27">
                  <c:v>2021.8709999999774</c:v>
                </c:pt>
                <c:pt idx="28">
                  <c:v>2486.0250000000451</c:v>
                </c:pt>
                <c:pt idx="29">
                  <c:v>2295.7710000000079</c:v>
                </c:pt>
                <c:pt idx="30">
                  <c:v>2604.8780000000261</c:v>
                </c:pt>
                <c:pt idx="31">
                  <c:v>2966.1469999999827</c:v>
                </c:pt>
                <c:pt idx="32">
                  <c:v>2992.5779999999941</c:v>
                </c:pt>
                <c:pt idx="33">
                  <c:v>3025.5999999999622</c:v>
                </c:pt>
                <c:pt idx="34">
                  <c:v>3170.2270000000281</c:v>
                </c:pt>
                <c:pt idx="35">
                  <c:v>3376.958999999988</c:v>
                </c:pt>
                <c:pt idx="36">
                  <c:v>3615.2670000000071</c:v>
                </c:pt>
                <c:pt idx="37">
                  <c:v>3862.8219999999856</c:v>
                </c:pt>
                <c:pt idx="38">
                  <c:v>4134.6319999999978</c:v>
                </c:pt>
                <c:pt idx="39">
                  <c:v>4415.592000000077</c:v>
                </c:pt>
              </c:numCache>
            </c:numRef>
          </c:val>
        </c:ser>
        <c:dLbls>
          <c:showLegendKey val="0"/>
          <c:showVal val="0"/>
          <c:showCatName val="0"/>
          <c:showSerName val="0"/>
          <c:showPercent val="0"/>
          <c:showBubbleSize val="0"/>
        </c:dLbls>
        <c:axId val="339670912"/>
        <c:axId val="340398080"/>
      </c:areaChart>
      <c:catAx>
        <c:axId val="339670912"/>
        <c:scaling>
          <c:orientation val="minMax"/>
        </c:scaling>
        <c:delete val="0"/>
        <c:axPos val="b"/>
        <c:title>
          <c:tx>
            <c:rich>
              <a:bodyPr/>
              <a:lstStyle/>
              <a:p>
                <a:pPr>
                  <a:defRPr/>
                </a:pPr>
                <a:r>
                  <a:rPr lang="de-DE"/>
                  <a:t>Jahr</a:t>
                </a:r>
              </a:p>
            </c:rich>
          </c:tx>
          <c:layout>
            <c:manualLayout>
              <c:xMode val="edge"/>
              <c:yMode val="edge"/>
              <c:x val="0.53513607674563057"/>
              <c:y val="0.93016886643580132"/>
            </c:manualLayout>
          </c:layout>
          <c:overlay val="0"/>
        </c:title>
        <c:numFmt formatCode="0" sourceLinked="1"/>
        <c:majorTickMark val="out"/>
        <c:minorTickMark val="none"/>
        <c:tickLblPos val="nextTo"/>
        <c:txPr>
          <a:bodyPr rot="-2700000" vert="horz"/>
          <a:lstStyle/>
          <a:p>
            <a:pPr>
              <a:defRPr/>
            </a:pPr>
            <a:endParaRPr lang="en-US"/>
          </a:p>
        </c:txPr>
        <c:crossAx val="340398080"/>
        <c:crosses val="autoZero"/>
        <c:auto val="1"/>
        <c:lblAlgn val="ctr"/>
        <c:lblOffset val="100"/>
        <c:tickLblSkip val="2"/>
        <c:tickMarkSkip val="1"/>
        <c:noMultiLvlLbl val="0"/>
      </c:catAx>
      <c:valAx>
        <c:axId val="340398080"/>
        <c:scaling>
          <c:orientation val="minMax"/>
        </c:scaling>
        <c:delete val="0"/>
        <c:axPos val="l"/>
        <c:majorGridlines/>
        <c:title>
          <c:tx>
            <c:rich>
              <a:bodyPr/>
              <a:lstStyle/>
              <a:p>
                <a:pPr>
                  <a:defRPr/>
                </a:pPr>
                <a:r>
                  <a:rPr lang="de-DE"/>
                  <a:t>BIP [%]</a:t>
                </a:r>
              </a:p>
            </c:rich>
          </c:tx>
          <c:layout>
            <c:manualLayout>
              <c:xMode val="edge"/>
              <c:yMode val="edge"/>
              <c:x val="2.702707458311266E-2"/>
              <c:y val="0.44972128377226428"/>
            </c:manualLayout>
          </c:layout>
          <c:overlay val="0"/>
        </c:title>
        <c:numFmt formatCode="0%" sourceLinked="1"/>
        <c:majorTickMark val="out"/>
        <c:minorTickMark val="none"/>
        <c:tickLblPos val="nextTo"/>
        <c:txPr>
          <a:bodyPr rot="0" vert="horz"/>
          <a:lstStyle/>
          <a:p>
            <a:pPr>
              <a:defRPr/>
            </a:pPr>
            <a:endParaRPr lang="en-US"/>
          </a:p>
        </c:txPr>
        <c:crossAx val="339670912"/>
        <c:crosses val="autoZero"/>
        <c:crossBetween val="midCat"/>
      </c:valAx>
    </c:plotArea>
    <c:plotVisOnly val="1"/>
    <c:dispBlanksAs val="zero"/>
    <c:showDLblsOverMax val="0"/>
  </c:chart>
  <c:printSettings>
    <c:headerFooter alignWithMargins="0"/>
    <c:pageMargins b="0.98425196899999989" l="0.78740157499999996" r="0.78740157499999996" t="0.98425196899999989" header="0.49212598450000006" footer="0.49212598450000006"/>
    <c:pageSetup/>
  </c:printSettings>
</c:chartSpace>
</file>

<file path=xl/ctrlProps/ctrlProp1.xml><?xml version="1.0" encoding="utf-8"?>
<formControlPr xmlns="http://schemas.microsoft.com/office/spreadsheetml/2009/9/main" objectType="CheckBox" fmlaLink="$G$3" lockText="1" noThreeD="1"/>
</file>

<file path=xl/ctrlProps/ctrlProp10.xml><?xml version="1.0" encoding="utf-8"?>
<formControlPr xmlns="http://schemas.microsoft.com/office/spreadsheetml/2009/9/main" objectType="CheckBox" fmlaLink="$F$6" lockText="1" noThreeD="1"/>
</file>

<file path=xl/ctrlProps/ctrlProp11.xml><?xml version="1.0" encoding="utf-8"?>
<formControlPr xmlns="http://schemas.microsoft.com/office/spreadsheetml/2009/9/main" objectType="CheckBox" fmlaLink="$F$7" lockText="1" noThreeD="1"/>
</file>

<file path=xl/ctrlProps/ctrlProp12.xml><?xml version="1.0" encoding="utf-8"?>
<formControlPr xmlns="http://schemas.microsoft.com/office/spreadsheetml/2009/9/main" objectType="CheckBox" checked="Mixed" lockText="1" noThreeD="1"/>
</file>

<file path=xl/ctrlProps/ctrlProp13.xml><?xml version="1.0" encoding="utf-8"?>
<formControlPr xmlns="http://schemas.microsoft.com/office/spreadsheetml/2009/9/main" objectType="CheckBox" checked="Checked" fmlaLink="$E$3" lockText="1" noThreeD="1"/>
</file>

<file path=xl/ctrlProps/ctrlProp14.xml><?xml version="1.0" encoding="utf-8"?>
<formControlPr xmlns="http://schemas.microsoft.com/office/spreadsheetml/2009/9/main" objectType="CheckBox" checked="Checked" fmlaLink="$E$4" lockText="1" noThreeD="1"/>
</file>

<file path=xl/ctrlProps/ctrlProp15.xml><?xml version="1.0" encoding="utf-8"?>
<formControlPr xmlns="http://schemas.microsoft.com/office/spreadsheetml/2009/9/main" objectType="CheckBox" checked="Checked" fmlaLink="$E$5" lockText="1" noThreeD="1"/>
</file>

<file path=xl/ctrlProps/ctrlProp16.xml><?xml version="1.0" encoding="utf-8"?>
<formControlPr xmlns="http://schemas.microsoft.com/office/spreadsheetml/2009/9/main" objectType="CheckBox" checked="Checked" fmlaLink="$E$6" lockText="1" noThreeD="1"/>
</file>

<file path=xl/ctrlProps/ctrlProp17.xml><?xml version="1.0" encoding="utf-8"?>
<formControlPr xmlns="http://schemas.microsoft.com/office/spreadsheetml/2009/9/main" objectType="CheckBox" fmlaLink="$E$7" lockText="1" noThreeD="1"/>
</file>

<file path=xl/ctrlProps/ctrlProp18.xml><?xml version="1.0" encoding="utf-8"?>
<formControlPr xmlns="http://schemas.microsoft.com/office/spreadsheetml/2009/9/main" objectType="CheckBox" checked="Mixed" lockText="1" noThreeD="1"/>
</file>

<file path=xl/ctrlProps/ctrlProp19.xml><?xml version="1.0" encoding="utf-8"?>
<formControlPr xmlns="http://schemas.microsoft.com/office/spreadsheetml/2009/9/main" objectType="CheckBox" fmlaLink="$G$3" lockText="1" noThreeD="1"/>
</file>

<file path=xl/ctrlProps/ctrlProp2.xml><?xml version="1.0" encoding="utf-8"?>
<formControlPr xmlns="http://schemas.microsoft.com/office/spreadsheetml/2009/9/main" objectType="CheckBox" fmlaLink="$G$4" lockText="1" noThreeD="1"/>
</file>

<file path=xl/ctrlProps/ctrlProp20.xml><?xml version="1.0" encoding="utf-8"?>
<formControlPr xmlns="http://schemas.microsoft.com/office/spreadsheetml/2009/9/main" objectType="CheckBox" fmlaLink="$G$4" lockText="1" noThreeD="1"/>
</file>

<file path=xl/ctrlProps/ctrlProp21.xml><?xml version="1.0" encoding="utf-8"?>
<formControlPr xmlns="http://schemas.microsoft.com/office/spreadsheetml/2009/9/main" objectType="CheckBox" fmlaLink="$G$5" lockText="1" noThreeD="1"/>
</file>

<file path=xl/ctrlProps/ctrlProp22.xml><?xml version="1.0" encoding="utf-8"?>
<formControlPr xmlns="http://schemas.microsoft.com/office/spreadsheetml/2009/9/main" objectType="CheckBox" fmlaLink="$G$6" lockText="1" noThreeD="1"/>
</file>

<file path=xl/ctrlProps/ctrlProp23.xml><?xml version="1.0" encoding="utf-8"?>
<formControlPr xmlns="http://schemas.microsoft.com/office/spreadsheetml/2009/9/main" objectType="CheckBox" fmlaLink="$G$7" lockText="1" noThreeD="1"/>
</file>

<file path=xl/ctrlProps/ctrlProp24.xml><?xml version="1.0" encoding="utf-8"?>
<formControlPr xmlns="http://schemas.microsoft.com/office/spreadsheetml/2009/9/main" objectType="CheckBox" checked="Mixed" lockText="1" noThreeD="1"/>
</file>

<file path=xl/ctrlProps/ctrlProp25.xml><?xml version="1.0" encoding="utf-8"?>
<formControlPr xmlns="http://schemas.microsoft.com/office/spreadsheetml/2009/9/main" objectType="CheckBox" checked="Checked" fmlaLink="$F$3" lockText="1" noThreeD="1"/>
</file>

<file path=xl/ctrlProps/ctrlProp26.xml><?xml version="1.0" encoding="utf-8"?>
<formControlPr xmlns="http://schemas.microsoft.com/office/spreadsheetml/2009/9/main" objectType="CheckBox" checked="Checked" fmlaLink="$F$4" lockText="1" noThreeD="1"/>
</file>

<file path=xl/ctrlProps/ctrlProp27.xml><?xml version="1.0" encoding="utf-8"?>
<formControlPr xmlns="http://schemas.microsoft.com/office/spreadsheetml/2009/9/main" objectType="CheckBox" fmlaLink="$F$5" lockText="1" noThreeD="1"/>
</file>

<file path=xl/ctrlProps/ctrlProp28.xml><?xml version="1.0" encoding="utf-8"?>
<formControlPr xmlns="http://schemas.microsoft.com/office/spreadsheetml/2009/9/main" objectType="CheckBox" fmlaLink="$F$6" lockText="1" noThreeD="1"/>
</file>

<file path=xl/ctrlProps/ctrlProp29.xml><?xml version="1.0" encoding="utf-8"?>
<formControlPr xmlns="http://schemas.microsoft.com/office/spreadsheetml/2009/9/main" objectType="CheckBox" fmlaLink="$F$7" lockText="1" noThreeD="1"/>
</file>

<file path=xl/ctrlProps/ctrlProp3.xml><?xml version="1.0" encoding="utf-8"?>
<formControlPr xmlns="http://schemas.microsoft.com/office/spreadsheetml/2009/9/main" objectType="CheckBox" fmlaLink="$G$5" lockText="1" noThreeD="1"/>
</file>

<file path=xl/ctrlProps/ctrlProp30.xml><?xml version="1.0" encoding="utf-8"?>
<formControlPr xmlns="http://schemas.microsoft.com/office/spreadsheetml/2009/9/main" objectType="CheckBox" checked="Mixed" lockText="1" noThreeD="1"/>
</file>

<file path=xl/ctrlProps/ctrlProp31.xml><?xml version="1.0" encoding="utf-8"?>
<formControlPr xmlns="http://schemas.microsoft.com/office/spreadsheetml/2009/9/main" objectType="CheckBox" checked="Checked" fmlaLink="$E$3" lockText="1" noThreeD="1"/>
</file>

<file path=xl/ctrlProps/ctrlProp32.xml><?xml version="1.0" encoding="utf-8"?>
<formControlPr xmlns="http://schemas.microsoft.com/office/spreadsheetml/2009/9/main" objectType="CheckBox" checked="Checked" fmlaLink="$E$4" lockText="1" noThreeD="1"/>
</file>

<file path=xl/ctrlProps/ctrlProp33.xml><?xml version="1.0" encoding="utf-8"?>
<formControlPr xmlns="http://schemas.microsoft.com/office/spreadsheetml/2009/9/main" objectType="CheckBox" checked="Checked" fmlaLink="$E$5" lockText="1" noThreeD="1"/>
</file>

<file path=xl/ctrlProps/ctrlProp34.xml><?xml version="1.0" encoding="utf-8"?>
<formControlPr xmlns="http://schemas.microsoft.com/office/spreadsheetml/2009/9/main" objectType="CheckBox" checked="Checked" fmlaLink="$E$6" lockText="1" noThreeD="1"/>
</file>

<file path=xl/ctrlProps/ctrlProp35.xml><?xml version="1.0" encoding="utf-8"?>
<formControlPr xmlns="http://schemas.microsoft.com/office/spreadsheetml/2009/9/main" objectType="CheckBox" fmlaLink="$E$7" lockText="1" noThreeD="1"/>
</file>

<file path=xl/ctrlProps/ctrlProp36.xml><?xml version="1.0" encoding="utf-8"?>
<formControlPr xmlns="http://schemas.microsoft.com/office/spreadsheetml/2009/9/main" objectType="CheckBox" checked="Mixed" lockText="1" noThreeD="1"/>
</file>

<file path=xl/ctrlProps/ctrlProp37.xml><?xml version="1.0" encoding="utf-8"?>
<formControlPr xmlns="http://schemas.microsoft.com/office/spreadsheetml/2009/9/main" objectType="CheckBox" fmlaLink="$G$3" lockText="1" noThreeD="1"/>
</file>

<file path=xl/ctrlProps/ctrlProp38.xml><?xml version="1.0" encoding="utf-8"?>
<formControlPr xmlns="http://schemas.microsoft.com/office/spreadsheetml/2009/9/main" objectType="CheckBox" fmlaLink="$G$4" lockText="1" noThreeD="1"/>
</file>

<file path=xl/ctrlProps/ctrlProp39.xml><?xml version="1.0" encoding="utf-8"?>
<formControlPr xmlns="http://schemas.microsoft.com/office/spreadsheetml/2009/9/main" objectType="CheckBox" fmlaLink="$G$5" lockText="1" noThreeD="1"/>
</file>

<file path=xl/ctrlProps/ctrlProp4.xml><?xml version="1.0" encoding="utf-8"?>
<formControlPr xmlns="http://schemas.microsoft.com/office/spreadsheetml/2009/9/main" objectType="CheckBox" fmlaLink="$G$6" lockText="1" noThreeD="1"/>
</file>

<file path=xl/ctrlProps/ctrlProp40.xml><?xml version="1.0" encoding="utf-8"?>
<formControlPr xmlns="http://schemas.microsoft.com/office/spreadsheetml/2009/9/main" objectType="CheckBox" fmlaLink="$G$6" lockText="1" noThreeD="1"/>
</file>

<file path=xl/ctrlProps/ctrlProp41.xml><?xml version="1.0" encoding="utf-8"?>
<formControlPr xmlns="http://schemas.microsoft.com/office/spreadsheetml/2009/9/main" objectType="CheckBox" fmlaLink="$G$7" lockText="1" noThreeD="1"/>
</file>

<file path=xl/ctrlProps/ctrlProp42.xml><?xml version="1.0" encoding="utf-8"?>
<formControlPr xmlns="http://schemas.microsoft.com/office/spreadsheetml/2009/9/main" objectType="CheckBox" checked="Mixed" lockText="1" noThreeD="1"/>
</file>

<file path=xl/ctrlProps/ctrlProp43.xml><?xml version="1.0" encoding="utf-8"?>
<formControlPr xmlns="http://schemas.microsoft.com/office/spreadsheetml/2009/9/main" objectType="CheckBox" checked="Checked" fmlaLink="$F$3" lockText="1" noThreeD="1"/>
</file>

<file path=xl/ctrlProps/ctrlProp44.xml><?xml version="1.0" encoding="utf-8"?>
<formControlPr xmlns="http://schemas.microsoft.com/office/spreadsheetml/2009/9/main" objectType="CheckBox" checked="Checked" fmlaLink="$F$4" lockText="1" noThreeD="1"/>
</file>

<file path=xl/ctrlProps/ctrlProp45.xml><?xml version="1.0" encoding="utf-8"?>
<formControlPr xmlns="http://schemas.microsoft.com/office/spreadsheetml/2009/9/main" objectType="CheckBox" fmlaLink="$F$5" lockText="1" noThreeD="1"/>
</file>

<file path=xl/ctrlProps/ctrlProp46.xml><?xml version="1.0" encoding="utf-8"?>
<formControlPr xmlns="http://schemas.microsoft.com/office/spreadsheetml/2009/9/main" objectType="CheckBox" fmlaLink="$F$6" lockText="1" noThreeD="1"/>
</file>

<file path=xl/ctrlProps/ctrlProp47.xml><?xml version="1.0" encoding="utf-8"?>
<formControlPr xmlns="http://schemas.microsoft.com/office/spreadsheetml/2009/9/main" objectType="CheckBox" fmlaLink="$F$7" lockText="1" noThreeD="1"/>
</file>

<file path=xl/ctrlProps/ctrlProp48.xml><?xml version="1.0" encoding="utf-8"?>
<formControlPr xmlns="http://schemas.microsoft.com/office/spreadsheetml/2009/9/main" objectType="CheckBox" checked="Mixed" lockText="1" noThreeD="1"/>
</file>

<file path=xl/ctrlProps/ctrlProp49.xml><?xml version="1.0" encoding="utf-8"?>
<formControlPr xmlns="http://schemas.microsoft.com/office/spreadsheetml/2009/9/main" objectType="CheckBox" checked="Checked" fmlaLink="$E$3" lockText="1" noThreeD="1"/>
</file>

<file path=xl/ctrlProps/ctrlProp5.xml><?xml version="1.0" encoding="utf-8"?>
<formControlPr xmlns="http://schemas.microsoft.com/office/spreadsheetml/2009/9/main" objectType="CheckBox" fmlaLink="$G$7" lockText="1" noThreeD="1"/>
</file>

<file path=xl/ctrlProps/ctrlProp50.xml><?xml version="1.0" encoding="utf-8"?>
<formControlPr xmlns="http://schemas.microsoft.com/office/spreadsheetml/2009/9/main" objectType="CheckBox" checked="Checked" fmlaLink="$E$4" lockText="1" noThreeD="1"/>
</file>

<file path=xl/ctrlProps/ctrlProp51.xml><?xml version="1.0" encoding="utf-8"?>
<formControlPr xmlns="http://schemas.microsoft.com/office/spreadsheetml/2009/9/main" objectType="CheckBox" checked="Checked" fmlaLink="$E$5" lockText="1" noThreeD="1"/>
</file>

<file path=xl/ctrlProps/ctrlProp52.xml><?xml version="1.0" encoding="utf-8"?>
<formControlPr xmlns="http://schemas.microsoft.com/office/spreadsheetml/2009/9/main" objectType="CheckBox" checked="Checked" fmlaLink="$E$6" lockText="1" noThreeD="1"/>
</file>

<file path=xl/ctrlProps/ctrlProp53.xml><?xml version="1.0" encoding="utf-8"?>
<formControlPr xmlns="http://schemas.microsoft.com/office/spreadsheetml/2009/9/main" objectType="CheckBox" fmlaLink="$E$7" lockText="1" noThreeD="1"/>
</file>

<file path=xl/ctrlProps/ctrlProp54.xml><?xml version="1.0" encoding="utf-8"?>
<formControlPr xmlns="http://schemas.microsoft.com/office/spreadsheetml/2009/9/main" objectType="CheckBox" checked="Mixed" lockText="1" noThreeD="1"/>
</file>

<file path=xl/ctrlProps/ctrlProp6.xml><?xml version="1.0" encoding="utf-8"?>
<formControlPr xmlns="http://schemas.microsoft.com/office/spreadsheetml/2009/9/main" objectType="CheckBox" checked="Mixed" lockText="1" noThreeD="1"/>
</file>

<file path=xl/ctrlProps/ctrlProp7.xml><?xml version="1.0" encoding="utf-8"?>
<formControlPr xmlns="http://schemas.microsoft.com/office/spreadsheetml/2009/9/main" objectType="CheckBox" checked="Checked" fmlaLink="$F$3" lockText="1" noThreeD="1"/>
</file>

<file path=xl/ctrlProps/ctrlProp8.xml><?xml version="1.0" encoding="utf-8"?>
<formControlPr xmlns="http://schemas.microsoft.com/office/spreadsheetml/2009/9/main" objectType="CheckBox" checked="Checked" fmlaLink="$F$4" lockText="1" noThreeD="1"/>
</file>

<file path=xl/ctrlProps/ctrlProp9.xml><?xml version="1.0" encoding="utf-8"?>
<formControlPr xmlns="http://schemas.microsoft.com/office/spreadsheetml/2009/9/main" objectType="CheckBox" fmlaLink="$F$5" lockText="1" noThreeD="1"/>
</file>

<file path=xl/drawings/_rels/drawing1.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45</xdr:row>
      <xdr:rowOff>119062</xdr:rowOff>
    </xdr:from>
    <xdr:to>
      <xdr:col>7</xdr:col>
      <xdr:colOff>363399</xdr:colOff>
      <xdr:row>80</xdr:row>
      <xdr:rowOff>26918</xdr:rowOff>
    </xdr:to>
    <xdr:pic>
      <xdr:nvPicPr>
        <xdr:cNvPr id="3" name="Grafik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8220489"/>
          <a:ext cx="6477000" cy="5524500"/>
        </a:xfrm>
        <a:prstGeom prst="rect">
          <a:avLst/>
        </a:prstGeom>
      </xdr:spPr>
    </xdr:pic>
    <xdr:clientData/>
  </xdr:twoCellAnchor>
  <xdr:twoCellAnchor>
    <xdr:from>
      <xdr:col>8</xdr:col>
      <xdr:colOff>666753</xdr:colOff>
      <xdr:row>46</xdr:row>
      <xdr:rowOff>0</xdr:rowOff>
    </xdr:from>
    <xdr:to>
      <xdr:col>15</xdr:col>
      <xdr:colOff>2503</xdr:colOff>
      <xdr:row>68</xdr:row>
      <xdr:rowOff>107500</xdr:rowOff>
    </xdr:to>
    <xdr:graphicFrame macro="">
      <xdr:nvGraphicFramePr>
        <xdr:cNvPr id="4166" name="Chart 7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666753</xdr:colOff>
      <xdr:row>68</xdr:row>
      <xdr:rowOff>95249</xdr:rowOff>
    </xdr:from>
    <xdr:to>
      <xdr:col>15</xdr:col>
      <xdr:colOff>2503</xdr:colOff>
      <xdr:row>91</xdr:row>
      <xdr:rowOff>43999</xdr:rowOff>
    </xdr:to>
    <xdr:graphicFrame macro="">
      <xdr:nvGraphicFramePr>
        <xdr:cNvPr id="4168" name="Chart 7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oneCell">
        <xdr:from>
          <xdr:col>6</xdr:col>
          <xdr:colOff>285750</xdr:colOff>
          <xdr:row>1</xdr:row>
          <xdr:rowOff>171450</xdr:rowOff>
        </xdr:from>
        <xdr:to>
          <xdr:col>6</xdr:col>
          <xdr:colOff>590550</xdr:colOff>
          <xdr:row>3</xdr:row>
          <xdr:rowOff>9525</xdr:rowOff>
        </xdr:to>
        <xdr:sp macro="" textlink="">
          <xdr:nvSpPr>
            <xdr:cNvPr id="4098" name="Check Box 2" hidden="1">
              <a:extLst>
                <a:ext uri="{63B3BB69-23CF-44E3-9099-C40C66FF867C}">
                  <a14:compatExt spid="_x0000_s409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2</xdr:row>
          <xdr:rowOff>180975</xdr:rowOff>
        </xdr:from>
        <xdr:to>
          <xdr:col>6</xdr:col>
          <xdr:colOff>590550</xdr:colOff>
          <xdr:row>4</xdr:row>
          <xdr:rowOff>19050</xdr:rowOff>
        </xdr:to>
        <xdr:sp macro="" textlink="">
          <xdr:nvSpPr>
            <xdr:cNvPr id="4099" name="Check Box 3" hidden="1">
              <a:extLst>
                <a:ext uri="{63B3BB69-23CF-44E3-9099-C40C66FF867C}">
                  <a14:compatExt spid="_x0000_s409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3</xdr:row>
          <xdr:rowOff>171450</xdr:rowOff>
        </xdr:from>
        <xdr:to>
          <xdr:col>6</xdr:col>
          <xdr:colOff>590550</xdr:colOff>
          <xdr:row>5</xdr:row>
          <xdr:rowOff>9525</xdr:rowOff>
        </xdr:to>
        <xdr:sp macro="" textlink="">
          <xdr:nvSpPr>
            <xdr:cNvPr id="4100" name="Check Box 4" hidden="1">
              <a:extLst>
                <a:ext uri="{63B3BB69-23CF-44E3-9099-C40C66FF867C}">
                  <a14:compatExt spid="_x0000_s41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4</xdr:row>
          <xdr:rowOff>171450</xdr:rowOff>
        </xdr:from>
        <xdr:to>
          <xdr:col>6</xdr:col>
          <xdr:colOff>590550</xdr:colOff>
          <xdr:row>6</xdr:row>
          <xdr:rowOff>9525</xdr:rowOff>
        </xdr:to>
        <xdr:sp macro="" textlink="">
          <xdr:nvSpPr>
            <xdr:cNvPr id="4101" name="Check Box 5" hidden="1">
              <a:extLst>
                <a:ext uri="{63B3BB69-23CF-44E3-9099-C40C66FF867C}">
                  <a14:compatExt spid="_x0000_s41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5</xdr:row>
          <xdr:rowOff>171450</xdr:rowOff>
        </xdr:from>
        <xdr:to>
          <xdr:col>6</xdr:col>
          <xdr:colOff>590550</xdr:colOff>
          <xdr:row>7</xdr:row>
          <xdr:rowOff>9525</xdr:rowOff>
        </xdr:to>
        <xdr:sp macro="" textlink="">
          <xdr:nvSpPr>
            <xdr:cNvPr id="4102" name="Check Box 6" hidden="1">
              <a:extLst>
                <a:ext uri="{63B3BB69-23CF-44E3-9099-C40C66FF867C}">
                  <a14:compatExt spid="_x0000_s41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6</xdr:row>
          <xdr:rowOff>161925</xdr:rowOff>
        </xdr:from>
        <xdr:to>
          <xdr:col>6</xdr:col>
          <xdr:colOff>590550</xdr:colOff>
          <xdr:row>8</xdr:row>
          <xdr:rowOff>0</xdr:rowOff>
        </xdr:to>
        <xdr:sp macro="" textlink="">
          <xdr:nvSpPr>
            <xdr:cNvPr id="4103" name="Check Box 7" hidden="1">
              <a:extLst>
                <a:ext uri="{63B3BB69-23CF-44E3-9099-C40C66FF867C}">
                  <a14:compatExt spid="_x0000_s410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276225</xdr:colOff>
          <xdr:row>1</xdr:row>
          <xdr:rowOff>171450</xdr:rowOff>
        </xdr:from>
        <xdr:to>
          <xdr:col>5</xdr:col>
          <xdr:colOff>581025</xdr:colOff>
          <xdr:row>3</xdr:row>
          <xdr:rowOff>9525</xdr:rowOff>
        </xdr:to>
        <xdr:sp macro="" textlink="">
          <xdr:nvSpPr>
            <xdr:cNvPr id="4104" name="Check Box 8" hidden="1">
              <a:extLst>
                <a:ext uri="{63B3BB69-23CF-44E3-9099-C40C66FF867C}">
                  <a14:compatExt spid="_x0000_s410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276225</xdr:colOff>
          <xdr:row>2</xdr:row>
          <xdr:rowOff>180975</xdr:rowOff>
        </xdr:from>
        <xdr:to>
          <xdr:col>5</xdr:col>
          <xdr:colOff>581025</xdr:colOff>
          <xdr:row>4</xdr:row>
          <xdr:rowOff>19050</xdr:rowOff>
        </xdr:to>
        <xdr:sp macro="" textlink="">
          <xdr:nvSpPr>
            <xdr:cNvPr id="4105" name="Check Box 9" hidden="1">
              <a:extLst>
                <a:ext uri="{63B3BB69-23CF-44E3-9099-C40C66FF867C}">
                  <a14:compatExt spid="_x0000_s410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276225</xdr:colOff>
          <xdr:row>3</xdr:row>
          <xdr:rowOff>171450</xdr:rowOff>
        </xdr:from>
        <xdr:to>
          <xdr:col>5</xdr:col>
          <xdr:colOff>581025</xdr:colOff>
          <xdr:row>5</xdr:row>
          <xdr:rowOff>9525</xdr:rowOff>
        </xdr:to>
        <xdr:sp macro="" textlink="">
          <xdr:nvSpPr>
            <xdr:cNvPr id="4106" name="Check Box 10" hidden="1">
              <a:extLst>
                <a:ext uri="{63B3BB69-23CF-44E3-9099-C40C66FF867C}">
                  <a14:compatExt spid="_x0000_s410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276225</xdr:colOff>
          <xdr:row>4</xdr:row>
          <xdr:rowOff>171450</xdr:rowOff>
        </xdr:from>
        <xdr:to>
          <xdr:col>5</xdr:col>
          <xdr:colOff>581025</xdr:colOff>
          <xdr:row>6</xdr:row>
          <xdr:rowOff>9525</xdr:rowOff>
        </xdr:to>
        <xdr:sp macro="" textlink="">
          <xdr:nvSpPr>
            <xdr:cNvPr id="4107" name="Check Box 11" hidden="1">
              <a:extLst>
                <a:ext uri="{63B3BB69-23CF-44E3-9099-C40C66FF867C}">
                  <a14:compatExt spid="_x0000_s410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276225</xdr:colOff>
          <xdr:row>5</xdr:row>
          <xdr:rowOff>171450</xdr:rowOff>
        </xdr:from>
        <xdr:to>
          <xdr:col>5</xdr:col>
          <xdr:colOff>581025</xdr:colOff>
          <xdr:row>7</xdr:row>
          <xdr:rowOff>9525</xdr:rowOff>
        </xdr:to>
        <xdr:sp macro="" textlink="">
          <xdr:nvSpPr>
            <xdr:cNvPr id="4108" name="Check Box 12" hidden="1">
              <a:extLst>
                <a:ext uri="{63B3BB69-23CF-44E3-9099-C40C66FF867C}">
                  <a14:compatExt spid="_x0000_s410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276225</xdr:colOff>
          <xdr:row>6</xdr:row>
          <xdr:rowOff>161925</xdr:rowOff>
        </xdr:from>
        <xdr:to>
          <xdr:col>5</xdr:col>
          <xdr:colOff>581025</xdr:colOff>
          <xdr:row>8</xdr:row>
          <xdr:rowOff>0</xdr:rowOff>
        </xdr:to>
        <xdr:sp macro="" textlink="">
          <xdr:nvSpPr>
            <xdr:cNvPr id="4109" name="Check Box 13" hidden="1">
              <a:extLst>
                <a:ext uri="{63B3BB69-23CF-44E3-9099-C40C66FF867C}">
                  <a14:compatExt spid="_x0000_s410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1</xdr:row>
          <xdr:rowOff>171450</xdr:rowOff>
        </xdr:from>
        <xdr:to>
          <xdr:col>4</xdr:col>
          <xdr:colOff>590550</xdr:colOff>
          <xdr:row>3</xdr:row>
          <xdr:rowOff>9525</xdr:rowOff>
        </xdr:to>
        <xdr:sp macro="" textlink="">
          <xdr:nvSpPr>
            <xdr:cNvPr id="4110" name="Check Box 14" hidden="1">
              <a:extLst>
                <a:ext uri="{63B3BB69-23CF-44E3-9099-C40C66FF867C}">
                  <a14:compatExt spid="_x0000_s411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2</xdr:row>
          <xdr:rowOff>180975</xdr:rowOff>
        </xdr:from>
        <xdr:to>
          <xdr:col>4</xdr:col>
          <xdr:colOff>590550</xdr:colOff>
          <xdr:row>4</xdr:row>
          <xdr:rowOff>19050</xdr:rowOff>
        </xdr:to>
        <xdr:sp macro="" textlink="">
          <xdr:nvSpPr>
            <xdr:cNvPr id="4111" name="Check Box 15" hidden="1">
              <a:extLst>
                <a:ext uri="{63B3BB69-23CF-44E3-9099-C40C66FF867C}">
                  <a14:compatExt spid="_x0000_s411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3</xdr:row>
          <xdr:rowOff>171450</xdr:rowOff>
        </xdr:from>
        <xdr:to>
          <xdr:col>4</xdr:col>
          <xdr:colOff>590550</xdr:colOff>
          <xdr:row>5</xdr:row>
          <xdr:rowOff>9525</xdr:rowOff>
        </xdr:to>
        <xdr:sp macro="" textlink="">
          <xdr:nvSpPr>
            <xdr:cNvPr id="4112" name="Check Box 16" hidden="1">
              <a:extLst>
                <a:ext uri="{63B3BB69-23CF-44E3-9099-C40C66FF867C}">
                  <a14:compatExt spid="_x0000_s411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4</xdr:row>
          <xdr:rowOff>171450</xdr:rowOff>
        </xdr:from>
        <xdr:to>
          <xdr:col>4</xdr:col>
          <xdr:colOff>590550</xdr:colOff>
          <xdr:row>6</xdr:row>
          <xdr:rowOff>9525</xdr:rowOff>
        </xdr:to>
        <xdr:sp macro="" textlink="">
          <xdr:nvSpPr>
            <xdr:cNvPr id="4113" name="Check Box 17" hidden="1">
              <a:extLst>
                <a:ext uri="{63B3BB69-23CF-44E3-9099-C40C66FF867C}">
                  <a14:compatExt spid="_x0000_s411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5</xdr:row>
          <xdr:rowOff>171450</xdr:rowOff>
        </xdr:from>
        <xdr:to>
          <xdr:col>4</xdr:col>
          <xdr:colOff>590550</xdr:colOff>
          <xdr:row>7</xdr:row>
          <xdr:rowOff>9525</xdr:rowOff>
        </xdr:to>
        <xdr:sp macro="" textlink="">
          <xdr:nvSpPr>
            <xdr:cNvPr id="4114" name="Check Box 18" hidden="1">
              <a:extLst>
                <a:ext uri="{63B3BB69-23CF-44E3-9099-C40C66FF867C}">
                  <a14:compatExt spid="_x0000_s411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6</xdr:row>
          <xdr:rowOff>161925</xdr:rowOff>
        </xdr:from>
        <xdr:to>
          <xdr:col>4</xdr:col>
          <xdr:colOff>590550</xdr:colOff>
          <xdr:row>8</xdr:row>
          <xdr:rowOff>0</xdr:rowOff>
        </xdr:to>
        <xdr:sp macro="" textlink="">
          <xdr:nvSpPr>
            <xdr:cNvPr id="4115" name="Check Box 19" hidden="1">
              <a:extLst>
                <a:ext uri="{63B3BB69-23CF-44E3-9099-C40C66FF867C}">
                  <a14:compatExt spid="_x0000_s411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1</xdr:row>
          <xdr:rowOff>171450</xdr:rowOff>
        </xdr:from>
        <xdr:to>
          <xdr:col>6</xdr:col>
          <xdr:colOff>600075</xdr:colOff>
          <xdr:row>3</xdr:row>
          <xdr:rowOff>9525</xdr:rowOff>
        </xdr:to>
        <xdr:sp macro="" textlink="">
          <xdr:nvSpPr>
            <xdr:cNvPr id="4170" name="Check Box 74" hidden="1">
              <a:extLst>
                <a:ext uri="{63B3BB69-23CF-44E3-9099-C40C66FF867C}">
                  <a14:compatExt spid="_x0000_s417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2</xdr:row>
          <xdr:rowOff>180975</xdr:rowOff>
        </xdr:from>
        <xdr:to>
          <xdr:col>6</xdr:col>
          <xdr:colOff>600075</xdr:colOff>
          <xdr:row>4</xdr:row>
          <xdr:rowOff>28575</xdr:rowOff>
        </xdr:to>
        <xdr:sp macro="" textlink="">
          <xdr:nvSpPr>
            <xdr:cNvPr id="4171" name="Check Box 75" hidden="1">
              <a:extLst>
                <a:ext uri="{63B3BB69-23CF-44E3-9099-C40C66FF867C}">
                  <a14:compatExt spid="_x0000_s417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3</xdr:row>
          <xdr:rowOff>171450</xdr:rowOff>
        </xdr:from>
        <xdr:to>
          <xdr:col>6</xdr:col>
          <xdr:colOff>600075</xdr:colOff>
          <xdr:row>5</xdr:row>
          <xdr:rowOff>9525</xdr:rowOff>
        </xdr:to>
        <xdr:sp macro="" textlink="">
          <xdr:nvSpPr>
            <xdr:cNvPr id="4172" name="Check Box 76" hidden="1">
              <a:extLst>
                <a:ext uri="{63B3BB69-23CF-44E3-9099-C40C66FF867C}">
                  <a14:compatExt spid="_x0000_s41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4</xdr:row>
          <xdr:rowOff>171450</xdr:rowOff>
        </xdr:from>
        <xdr:to>
          <xdr:col>6</xdr:col>
          <xdr:colOff>600075</xdr:colOff>
          <xdr:row>6</xdr:row>
          <xdr:rowOff>9525</xdr:rowOff>
        </xdr:to>
        <xdr:sp macro="" textlink="">
          <xdr:nvSpPr>
            <xdr:cNvPr id="4173" name="Check Box 77" hidden="1">
              <a:extLst>
                <a:ext uri="{63B3BB69-23CF-44E3-9099-C40C66FF867C}">
                  <a14:compatExt spid="_x0000_s41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5</xdr:row>
          <xdr:rowOff>171450</xdr:rowOff>
        </xdr:from>
        <xdr:to>
          <xdr:col>6</xdr:col>
          <xdr:colOff>600075</xdr:colOff>
          <xdr:row>7</xdr:row>
          <xdr:rowOff>9525</xdr:rowOff>
        </xdr:to>
        <xdr:sp macro="" textlink="">
          <xdr:nvSpPr>
            <xdr:cNvPr id="4174" name="Check Box 78" hidden="1">
              <a:extLst>
                <a:ext uri="{63B3BB69-23CF-44E3-9099-C40C66FF867C}">
                  <a14:compatExt spid="_x0000_s41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6</xdr:row>
          <xdr:rowOff>161925</xdr:rowOff>
        </xdr:from>
        <xdr:to>
          <xdr:col>6</xdr:col>
          <xdr:colOff>600075</xdr:colOff>
          <xdr:row>8</xdr:row>
          <xdr:rowOff>0</xdr:rowOff>
        </xdr:to>
        <xdr:sp macro="" textlink="">
          <xdr:nvSpPr>
            <xdr:cNvPr id="4175" name="Check Box 79" hidden="1">
              <a:extLst>
                <a:ext uri="{63B3BB69-23CF-44E3-9099-C40C66FF867C}">
                  <a14:compatExt spid="_x0000_s417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276225</xdr:colOff>
          <xdr:row>1</xdr:row>
          <xdr:rowOff>171450</xdr:rowOff>
        </xdr:from>
        <xdr:to>
          <xdr:col>5</xdr:col>
          <xdr:colOff>581025</xdr:colOff>
          <xdr:row>3</xdr:row>
          <xdr:rowOff>9525</xdr:rowOff>
        </xdr:to>
        <xdr:sp macro="" textlink="">
          <xdr:nvSpPr>
            <xdr:cNvPr id="4176" name="Check Box 80" hidden="1">
              <a:extLst>
                <a:ext uri="{63B3BB69-23CF-44E3-9099-C40C66FF867C}">
                  <a14:compatExt spid="_x0000_s41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276225</xdr:colOff>
          <xdr:row>2</xdr:row>
          <xdr:rowOff>180975</xdr:rowOff>
        </xdr:from>
        <xdr:to>
          <xdr:col>5</xdr:col>
          <xdr:colOff>581025</xdr:colOff>
          <xdr:row>4</xdr:row>
          <xdr:rowOff>28575</xdr:rowOff>
        </xdr:to>
        <xdr:sp macro="" textlink="">
          <xdr:nvSpPr>
            <xdr:cNvPr id="4177" name="Check Box 81" hidden="1">
              <a:extLst>
                <a:ext uri="{63B3BB69-23CF-44E3-9099-C40C66FF867C}">
                  <a14:compatExt spid="_x0000_s41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276225</xdr:colOff>
          <xdr:row>3</xdr:row>
          <xdr:rowOff>171450</xdr:rowOff>
        </xdr:from>
        <xdr:to>
          <xdr:col>5</xdr:col>
          <xdr:colOff>581025</xdr:colOff>
          <xdr:row>5</xdr:row>
          <xdr:rowOff>9525</xdr:rowOff>
        </xdr:to>
        <xdr:sp macro="" textlink="">
          <xdr:nvSpPr>
            <xdr:cNvPr id="4178" name="Check Box 82" hidden="1">
              <a:extLst>
                <a:ext uri="{63B3BB69-23CF-44E3-9099-C40C66FF867C}">
                  <a14:compatExt spid="_x0000_s417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276225</xdr:colOff>
          <xdr:row>4</xdr:row>
          <xdr:rowOff>171450</xdr:rowOff>
        </xdr:from>
        <xdr:to>
          <xdr:col>5</xdr:col>
          <xdr:colOff>581025</xdr:colOff>
          <xdr:row>6</xdr:row>
          <xdr:rowOff>9525</xdr:rowOff>
        </xdr:to>
        <xdr:sp macro="" textlink="">
          <xdr:nvSpPr>
            <xdr:cNvPr id="4179" name="Check Box 83" hidden="1">
              <a:extLst>
                <a:ext uri="{63B3BB69-23CF-44E3-9099-C40C66FF867C}">
                  <a14:compatExt spid="_x0000_s417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276225</xdr:colOff>
          <xdr:row>5</xdr:row>
          <xdr:rowOff>171450</xdr:rowOff>
        </xdr:from>
        <xdr:to>
          <xdr:col>5</xdr:col>
          <xdr:colOff>581025</xdr:colOff>
          <xdr:row>7</xdr:row>
          <xdr:rowOff>9525</xdr:rowOff>
        </xdr:to>
        <xdr:sp macro="" textlink="">
          <xdr:nvSpPr>
            <xdr:cNvPr id="4180" name="Check Box 84" hidden="1">
              <a:extLst>
                <a:ext uri="{63B3BB69-23CF-44E3-9099-C40C66FF867C}">
                  <a14:compatExt spid="_x0000_s41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276225</xdr:colOff>
          <xdr:row>6</xdr:row>
          <xdr:rowOff>161925</xdr:rowOff>
        </xdr:from>
        <xdr:to>
          <xdr:col>5</xdr:col>
          <xdr:colOff>581025</xdr:colOff>
          <xdr:row>8</xdr:row>
          <xdr:rowOff>0</xdr:rowOff>
        </xdr:to>
        <xdr:sp macro="" textlink="">
          <xdr:nvSpPr>
            <xdr:cNvPr id="4181" name="Check Box 85" hidden="1">
              <a:extLst>
                <a:ext uri="{63B3BB69-23CF-44E3-9099-C40C66FF867C}">
                  <a14:compatExt spid="_x0000_s41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1</xdr:row>
          <xdr:rowOff>171450</xdr:rowOff>
        </xdr:from>
        <xdr:to>
          <xdr:col>4</xdr:col>
          <xdr:colOff>600075</xdr:colOff>
          <xdr:row>3</xdr:row>
          <xdr:rowOff>9525</xdr:rowOff>
        </xdr:to>
        <xdr:sp macro="" textlink="">
          <xdr:nvSpPr>
            <xdr:cNvPr id="4182" name="Check Box 86" hidden="1">
              <a:extLst>
                <a:ext uri="{63B3BB69-23CF-44E3-9099-C40C66FF867C}">
                  <a14:compatExt spid="_x0000_s418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2</xdr:row>
          <xdr:rowOff>180975</xdr:rowOff>
        </xdr:from>
        <xdr:to>
          <xdr:col>4</xdr:col>
          <xdr:colOff>600075</xdr:colOff>
          <xdr:row>4</xdr:row>
          <xdr:rowOff>28575</xdr:rowOff>
        </xdr:to>
        <xdr:sp macro="" textlink="">
          <xdr:nvSpPr>
            <xdr:cNvPr id="4183" name="Check Box 87" hidden="1">
              <a:extLst>
                <a:ext uri="{63B3BB69-23CF-44E3-9099-C40C66FF867C}">
                  <a14:compatExt spid="_x0000_s418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3</xdr:row>
          <xdr:rowOff>171450</xdr:rowOff>
        </xdr:from>
        <xdr:to>
          <xdr:col>4</xdr:col>
          <xdr:colOff>600075</xdr:colOff>
          <xdr:row>5</xdr:row>
          <xdr:rowOff>9525</xdr:rowOff>
        </xdr:to>
        <xdr:sp macro="" textlink="">
          <xdr:nvSpPr>
            <xdr:cNvPr id="4184" name="Check Box 88" hidden="1">
              <a:extLst>
                <a:ext uri="{63B3BB69-23CF-44E3-9099-C40C66FF867C}">
                  <a14:compatExt spid="_x0000_s418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4</xdr:row>
          <xdr:rowOff>171450</xdr:rowOff>
        </xdr:from>
        <xdr:to>
          <xdr:col>4</xdr:col>
          <xdr:colOff>600075</xdr:colOff>
          <xdr:row>6</xdr:row>
          <xdr:rowOff>9525</xdr:rowOff>
        </xdr:to>
        <xdr:sp macro="" textlink="">
          <xdr:nvSpPr>
            <xdr:cNvPr id="4185" name="Check Box 89" hidden="1">
              <a:extLst>
                <a:ext uri="{63B3BB69-23CF-44E3-9099-C40C66FF867C}">
                  <a14:compatExt spid="_x0000_s418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5</xdr:row>
          <xdr:rowOff>171450</xdr:rowOff>
        </xdr:from>
        <xdr:to>
          <xdr:col>4</xdr:col>
          <xdr:colOff>600075</xdr:colOff>
          <xdr:row>7</xdr:row>
          <xdr:rowOff>9525</xdr:rowOff>
        </xdr:to>
        <xdr:sp macro="" textlink="">
          <xdr:nvSpPr>
            <xdr:cNvPr id="4186" name="Check Box 90" hidden="1">
              <a:extLst>
                <a:ext uri="{63B3BB69-23CF-44E3-9099-C40C66FF867C}">
                  <a14:compatExt spid="_x0000_s418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6</xdr:row>
          <xdr:rowOff>161925</xdr:rowOff>
        </xdr:from>
        <xdr:to>
          <xdr:col>4</xdr:col>
          <xdr:colOff>600075</xdr:colOff>
          <xdr:row>8</xdr:row>
          <xdr:rowOff>0</xdr:rowOff>
        </xdr:to>
        <xdr:sp macro="" textlink="">
          <xdr:nvSpPr>
            <xdr:cNvPr id="4187" name="Check Box 91" hidden="1">
              <a:extLst>
                <a:ext uri="{63B3BB69-23CF-44E3-9099-C40C66FF867C}">
                  <a14:compatExt spid="_x0000_s418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1</xdr:row>
          <xdr:rowOff>171450</xdr:rowOff>
        </xdr:from>
        <xdr:to>
          <xdr:col>6</xdr:col>
          <xdr:colOff>600075</xdr:colOff>
          <xdr:row>3</xdr:row>
          <xdr:rowOff>9525</xdr:rowOff>
        </xdr:to>
        <xdr:sp macro="" textlink="">
          <xdr:nvSpPr>
            <xdr:cNvPr id="4191" name="Check Box 95" hidden="1">
              <a:extLst>
                <a:ext uri="{63B3BB69-23CF-44E3-9099-C40C66FF867C}">
                  <a14:compatExt spid="_x0000_s419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2</xdr:row>
          <xdr:rowOff>180975</xdr:rowOff>
        </xdr:from>
        <xdr:to>
          <xdr:col>6</xdr:col>
          <xdr:colOff>600075</xdr:colOff>
          <xdr:row>4</xdr:row>
          <xdr:rowOff>28575</xdr:rowOff>
        </xdr:to>
        <xdr:sp macro="" textlink="">
          <xdr:nvSpPr>
            <xdr:cNvPr id="4192" name="Check Box 96" hidden="1">
              <a:extLst>
                <a:ext uri="{63B3BB69-23CF-44E3-9099-C40C66FF867C}">
                  <a14:compatExt spid="_x0000_s419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3</xdr:row>
          <xdr:rowOff>171450</xdr:rowOff>
        </xdr:from>
        <xdr:to>
          <xdr:col>6</xdr:col>
          <xdr:colOff>600075</xdr:colOff>
          <xdr:row>5</xdr:row>
          <xdr:rowOff>9525</xdr:rowOff>
        </xdr:to>
        <xdr:sp macro="" textlink="">
          <xdr:nvSpPr>
            <xdr:cNvPr id="4193" name="Check Box 97" hidden="1">
              <a:extLst>
                <a:ext uri="{63B3BB69-23CF-44E3-9099-C40C66FF867C}">
                  <a14:compatExt spid="_x0000_s419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4</xdr:row>
          <xdr:rowOff>171450</xdr:rowOff>
        </xdr:from>
        <xdr:to>
          <xdr:col>6</xdr:col>
          <xdr:colOff>600075</xdr:colOff>
          <xdr:row>6</xdr:row>
          <xdr:rowOff>9525</xdr:rowOff>
        </xdr:to>
        <xdr:sp macro="" textlink="">
          <xdr:nvSpPr>
            <xdr:cNvPr id="4194" name="Check Box 98" hidden="1">
              <a:extLst>
                <a:ext uri="{63B3BB69-23CF-44E3-9099-C40C66FF867C}">
                  <a14:compatExt spid="_x0000_s419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5</xdr:row>
          <xdr:rowOff>171450</xdr:rowOff>
        </xdr:from>
        <xdr:to>
          <xdr:col>6</xdr:col>
          <xdr:colOff>600075</xdr:colOff>
          <xdr:row>7</xdr:row>
          <xdr:rowOff>9525</xdr:rowOff>
        </xdr:to>
        <xdr:sp macro="" textlink="">
          <xdr:nvSpPr>
            <xdr:cNvPr id="4195" name="Check Box 99" hidden="1">
              <a:extLst>
                <a:ext uri="{63B3BB69-23CF-44E3-9099-C40C66FF867C}">
                  <a14:compatExt spid="_x0000_s419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6</xdr:row>
          <xdr:rowOff>161925</xdr:rowOff>
        </xdr:from>
        <xdr:to>
          <xdr:col>6</xdr:col>
          <xdr:colOff>600075</xdr:colOff>
          <xdr:row>8</xdr:row>
          <xdr:rowOff>0</xdr:rowOff>
        </xdr:to>
        <xdr:sp macro="" textlink="">
          <xdr:nvSpPr>
            <xdr:cNvPr id="4196" name="Check Box 100" hidden="1">
              <a:extLst>
                <a:ext uri="{63B3BB69-23CF-44E3-9099-C40C66FF867C}">
                  <a14:compatExt spid="_x0000_s419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276225</xdr:colOff>
          <xdr:row>1</xdr:row>
          <xdr:rowOff>171450</xdr:rowOff>
        </xdr:from>
        <xdr:to>
          <xdr:col>5</xdr:col>
          <xdr:colOff>581025</xdr:colOff>
          <xdr:row>3</xdr:row>
          <xdr:rowOff>9525</xdr:rowOff>
        </xdr:to>
        <xdr:sp macro="" textlink="">
          <xdr:nvSpPr>
            <xdr:cNvPr id="4197" name="Check Box 101" hidden="1">
              <a:extLst>
                <a:ext uri="{63B3BB69-23CF-44E3-9099-C40C66FF867C}">
                  <a14:compatExt spid="_x0000_s419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276225</xdr:colOff>
          <xdr:row>2</xdr:row>
          <xdr:rowOff>180975</xdr:rowOff>
        </xdr:from>
        <xdr:to>
          <xdr:col>5</xdr:col>
          <xdr:colOff>581025</xdr:colOff>
          <xdr:row>4</xdr:row>
          <xdr:rowOff>28575</xdr:rowOff>
        </xdr:to>
        <xdr:sp macro="" textlink="">
          <xdr:nvSpPr>
            <xdr:cNvPr id="4198" name="Check Box 102" hidden="1">
              <a:extLst>
                <a:ext uri="{63B3BB69-23CF-44E3-9099-C40C66FF867C}">
                  <a14:compatExt spid="_x0000_s419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276225</xdr:colOff>
          <xdr:row>3</xdr:row>
          <xdr:rowOff>171450</xdr:rowOff>
        </xdr:from>
        <xdr:to>
          <xdr:col>5</xdr:col>
          <xdr:colOff>581025</xdr:colOff>
          <xdr:row>5</xdr:row>
          <xdr:rowOff>9525</xdr:rowOff>
        </xdr:to>
        <xdr:sp macro="" textlink="">
          <xdr:nvSpPr>
            <xdr:cNvPr id="4199" name="Check Box 103" hidden="1">
              <a:extLst>
                <a:ext uri="{63B3BB69-23CF-44E3-9099-C40C66FF867C}">
                  <a14:compatExt spid="_x0000_s419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276225</xdr:colOff>
          <xdr:row>4</xdr:row>
          <xdr:rowOff>171450</xdr:rowOff>
        </xdr:from>
        <xdr:to>
          <xdr:col>5</xdr:col>
          <xdr:colOff>581025</xdr:colOff>
          <xdr:row>6</xdr:row>
          <xdr:rowOff>9525</xdr:rowOff>
        </xdr:to>
        <xdr:sp macro="" textlink="">
          <xdr:nvSpPr>
            <xdr:cNvPr id="4200" name="Check Box 104" hidden="1">
              <a:extLst>
                <a:ext uri="{63B3BB69-23CF-44E3-9099-C40C66FF867C}">
                  <a14:compatExt spid="_x0000_s42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276225</xdr:colOff>
          <xdr:row>5</xdr:row>
          <xdr:rowOff>171450</xdr:rowOff>
        </xdr:from>
        <xdr:to>
          <xdr:col>5</xdr:col>
          <xdr:colOff>581025</xdr:colOff>
          <xdr:row>7</xdr:row>
          <xdr:rowOff>9525</xdr:rowOff>
        </xdr:to>
        <xdr:sp macro="" textlink="">
          <xdr:nvSpPr>
            <xdr:cNvPr id="4201" name="Check Box 105" hidden="1">
              <a:extLst>
                <a:ext uri="{63B3BB69-23CF-44E3-9099-C40C66FF867C}">
                  <a14:compatExt spid="_x0000_s42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276225</xdr:colOff>
          <xdr:row>6</xdr:row>
          <xdr:rowOff>161925</xdr:rowOff>
        </xdr:from>
        <xdr:to>
          <xdr:col>5</xdr:col>
          <xdr:colOff>581025</xdr:colOff>
          <xdr:row>8</xdr:row>
          <xdr:rowOff>0</xdr:rowOff>
        </xdr:to>
        <xdr:sp macro="" textlink="">
          <xdr:nvSpPr>
            <xdr:cNvPr id="4202" name="Check Box 106" hidden="1">
              <a:extLst>
                <a:ext uri="{63B3BB69-23CF-44E3-9099-C40C66FF867C}">
                  <a14:compatExt spid="_x0000_s42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1</xdr:row>
          <xdr:rowOff>171450</xdr:rowOff>
        </xdr:from>
        <xdr:to>
          <xdr:col>4</xdr:col>
          <xdr:colOff>600075</xdr:colOff>
          <xdr:row>3</xdr:row>
          <xdr:rowOff>9525</xdr:rowOff>
        </xdr:to>
        <xdr:sp macro="" textlink="">
          <xdr:nvSpPr>
            <xdr:cNvPr id="4203" name="Check Box 107" hidden="1">
              <a:extLst>
                <a:ext uri="{63B3BB69-23CF-44E3-9099-C40C66FF867C}">
                  <a14:compatExt spid="_x0000_s420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2</xdr:row>
          <xdr:rowOff>180975</xdr:rowOff>
        </xdr:from>
        <xdr:to>
          <xdr:col>4</xdr:col>
          <xdr:colOff>600075</xdr:colOff>
          <xdr:row>4</xdr:row>
          <xdr:rowOff>28575</xdr:rowOff>
        </xdr:to>
        <xdr:sp macro="" textlink="">
          <xdr:nvSpPr>
            <xdr:cNvPr id="4204" name="Check Box 108" hidden="1">
              <a:extLst>
                <a:ext uri="{63B3BB69-23CF-44E3-9099-C40C66FF867C}">
                  <a14:compatExt spid="_x0000_s420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3</xdr:row>
          <xdr:rowOff>171450</xdr:rowOff>
        </xdr:from>
        <xdr:to>
          <xdr:col>4</xdr:col>
          <xdr:colOff>600075</xdr:colOff>
          <xdr:row>5</xdr:row>
          <xdr:rowOff>9525</xdr:rowOff>
        </xdr:to>
        <xdr:sp macro="" textlink="">
          <xdr:nvSpPr>
            <xdr:cNvPr id="4205" name="Check Box 109" hidden="1">
              <a:extLst>
                <a:ext uri="{63B3BB69-23CF-44E3-9099-C40C66FF867C}">
                  <a14:compatExt spid="_x0000_s420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4</xdr:row>
          <xdr:rowOff>171450</xdr:rowOff>
        </xdr:from>
        <xdr:to>
          <xdr:col>4</xdr:col>
          <xdr:colOff>600075</xdr:colOff>
          <xdr:row>6</xdr:row>
          <xdr:rowOff>9525</xdr:rowOff>
        </xdr:to>
        <xdr:sp macro="" textlink="">
          <xdr:nvSpPr>
            <xdr:cNvPr id="4206" name="Check Box 110" hidden="1">
              <a:extLst>
                <a:ext uri="{63B3BB69-23CF-44E3-9099-C40C66FF867C}">
                  <a14:compatExt spid="_x0000_s420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5</xdr:row>
          <xdr:rowOff>171450</xdr:rowOff>
        </xdr:from>
        <xdr:to>
          <xdr:col>4</xdr:col>
          <xdr:colOff>600075</xdr:colOff>
          <xdr:row>7</xdr:row>
          <xdr:rowOff>9525</xdr:rowOff>
        </xdr:to>
        <xdr:sp macro="" textlink="">
          <xdr:nvSpPr>
            <xdr:cNvPr id="4207" name="Check Box 111" hidden="1">
              <a:extLst>
                <a:ext uri="{63B3BB69-23CF-44E3-9099-C40C66FF867C}">
                  <a14:compatExt spid="_x0000_s420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6</xdr:row>
          <xdr:rowOff>161925</xdr:rowOff>
        </xdr:from>
        <xdr:to>
          <xdr:col>4</xdr:col>
          <xdr:colOff>600075</xdr:colOff>
          <xdr:row>8</xdr:row>
          <xdr:rowOff>0</xdr:rowOff>
        </xdr:to>
        <xdr:sp macro="" textlink="">
          <xdr:nvSpPr>
            <xdr:cNvPr id="4208" name="Check Box 112" hidden="1">
              <a:extLst>
                <a:ext uri="{63B3BB69-23CF-44E3-9099-C40C66FF867C}">
                  <a14:compatExt spid="_x0000_s4208"/>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5.xml"/><Relationship Id="rId18" Type="http://schemas.openxmlformats.org/officeDocument/2006/relationships/ctrlProp" Target="../ctrlProps/ctrlProp10.xml"/><Relationship Id="rId26" Type="http://schemas.openxmlformats.org/officeDocument/2006/relationships/ctrlProp" Target="../ctrlProps/ctrlProp18.xml"/><Relationship Id="rId39" Type="http://schemas.openxmlformats.org/officeDocument/2006/relationships/ctrlProp" Target="../ctrlProps/ctrlProp31.xml"/><Relationship Id="rId21" Type="http://schemas.openxmlformats.org/officeDocument/2006/relationships/ctrlProp" Target="../ctrlProps/ctrlProp13.xml"/><Relationship Id="rId34" Type="http://schemas.openxmlformats.org/officeDocument/2006/relationships/ctrlProp" Target="../ctrlProps/ctrlProp26.xml"/><Relationship Id="rId42" Type="http://schemas.openxmlformats.org/officeDocument/2006/relationships/ctrlProp" Target="../ctrlProps/ctrlProp34.xml"/><Relationship Id="rId47" Type="http://schemas.openxmlformats.org/officeDocument/2006/relationships/ctrlProp" Target="../ctrlProps/ctrlProp39.xml"/><Relationship Id="rId50" Type="http://schemas.openxmlformats.org/officeDocument/2006/relationships/ctrlProp" Target="../ctrlProps/ctrlProp42.xml"/><Relationship Id="rId55" Type="http://schemas.openxmlformats.org/officeDocument/2006/relationships/ctrlProp" Target="../ctrlProps/ctrlProp47.xml"/><Relationship Id="rId63" Type="http://schemas.openxmlformats.org/officeDocument/2006/relationships/comments" Target="../comments1.xml"/><Relationship Id="rId7" Type="http://schemas.openxmlformats.org/officeDocument/2006/relationships/drawing" Target="../drawings/drawing1.xml"/><Relationship Id="rId2" Type="http://schemas.openxmlformats.org/officeDocument/2006/relationships/hyperlink" Target="http://www.wertpapier-forum.de/topic/19390-diskussionsthread-uber-die-musterdepots/page__view__findpost__p__729306" TargetMode="External"/><Relationship Id="rId16" Type="http://schemas.openxmlformats.org/officeDocument/2006/relationships/ctrlProp" Target="../ctrlProps/ctrlProp8.xml"/><Relationship Id="rId20" Type="http://schemas.openxmlformats.org/officeDocument/2006/relationships/ctrlProp" Target="../ctrlProps/ctrlProp12.xml"/><Relationship Id="rId29" Type="http://schemas.openxmlformats.org/officeDocument/2006/relationships/ctrlProp" Target="../ctrlProps/ctrlProp21.xml"/><Relationship Id="rId41" Type="http://schemas.openxmlformats.org/officeDocument/2006/relationships/ctrlProp" Target="../ctrlProps/ctrlProp33.xml"/><Relationship Id="rId54" Type="http://schemas.openxmlformats.org/officeDocument/2006/relationships/ctrlProp" Target="../ctrlProps/ctrlProp46.xml"/><Relationship Id="rId62" Type="http://schemas.openxmlformats.org/officeDocument/2006/relationships/ctrlProp" Target="../ctrlProps/ctrlProp54.xml"/><Relationship Id="rId1" Type="http://schemas.openxmlformats.org/officeDocument/2006/relationships/hyperlink" Target="http://www.msci.com/products/indices/market_classification.html" TargetMode="External"/><Relationship Id="rId6" Type="http://schemas.openxmlformats.org/officeDocument/2006/relationships/printerSettings" Target="../printerSettings/printerSettings1.bin"/><Relationship Id="rId11" Type="http://schemas.openxmlformats.org/officeDocument/2006/relationships/ctrlProp" Target="../ctrlProps/ctrlProp3.xml"/><Relationship Id="rId24" Type="http://schemas.openxmlformats.org/officeDocument/2006/relationships/ctrlProp" Target="../ctrlProps/ctrlProp16.xml"/><Relationship Id="rId32" Type="http://schemas.openxmlformats.org/officeDocument/2006/relationships/ctrlProp" Target="../ctrlProps/ctrlProp24.xml"/><Relationship Id="rId37" Type="http://schemas.openxmlformats.org/officeDocument/2006/relationships/ctrlProp" Target="../ctrlProps/ctrlProp29.xml"/><Relationship Id="rId40" Type="http://schemas.openxmlformats.org/officeDocument/2006/relationships/ctrlProp" Target="../ctrlProps/ctrlProp32.xml"/><Relationship Id="rId45" Type="http://schemas.openxmlformats.org/officeDocument/2006/relationships/ctrlProp" Target="../ctrlProps/ctrlProp37.xml"/><Relationship Id="rId53" Type="http://schemas.openxmlformats.org/officeDocument/2006/relationships/ctrlProp" Target="../ctrlProps/ctrlProp45.xml"/><Relationship Id="rId58" Type="http://schemas.openxmlformats.org/officeDocument/2006/relationships/ctrlProp" Target="../ctrlProps/ctrlProp50.xml"/><Relationship Id="rId5" Type="http://schemas.openxmlformats.org/officeDocument/2006/relationships/hyperlink" Target="http://www.veritas-investment.de/files/etf-portfolio_global_factsheet_de_de.pdf" TargetMode="External"/><Relationship Id="rId15" Type="http://schemas.openxmlformats.org/officeDocument/2006/relationships/ctrlProp" Target="../ctrlProps/ctrlProp7.xml"/><Relationship Id="rId23" Type="http://schemas.openxmlformats.org/officeDocument/2006/relationships/ctrlProp" Target="../ctrlProps/ctrlProp15.xml"/><Relationship Id="rId28" Type="http://schemas.openxmlformats.org/officeDocument/2006/relationships/ctrlProp" Target="../ctrlProps/ctrlProp20.xml"/><Relationship Id="rId36" Type="http://schemas.openxmlformats.org/officeDocument/2006/relationships/ctrlProp" Target="../ctrlProps/ctrlProp28.xml"/><Relationship Id="rId49" Type="http://schemas.openxmlformats.org/officeDocument/2006/relationships/ctrlProp" Target="../ctrlProps/ctrlProp41.xml"/><Relationship Id="rId57" Type="http://schemas.openxmlformats.org/officeDocument/2006/relationships/ctrlProp" Target="../ctrlProps/ctrlProp49.xml"/><Relationship Id="rId61" Type="http://schemas.openxmlformats.org/officeDocument/2006/relationships/ctrlProp" Target="../ctrlProps/ctrlProp53.xml"/><Relationship Id="rId10" Type="http://schemas.openxmlformats.org/officeDocument/2006/relationships/ctrlProp" Target="../ctrlProps/ctrlProp2.xml"/><Relationship Id="rId19" Type="http://schemas.openxmlformats.org/officeDocument/2006/relationships/ctrlProp" Target="../ctrlProps/ctrlProp11.xml"/><Relationship Id="rId31" Type="http://schemas.openxmlformats.org/officeDocument/2006/relationships/ctrlProp" Target="../ctrlProps/ctrlProp23.xml"/><Relationship Id="rId44" Type="http://schemas.openxmlformats.org/officeDocument/2006/relationships/ctrlProp" Target="../ctrlProps/ctrlProp36.xml"/><Relationship Id="rId52" Type="http://schemas.openxmlformats.org/officeDocument/2006/relationships/ctrlProp" Target="../ctrlProps/ctrlProp44.xml"/><Relationship Id="rId60" Type="http://schemas.openxmlformats.org/officeDocument/2006/relationships/ctrlProp" Target="../ctrlProps/ctrlProp52.xml"/><Relationship Id="rId4" Type="http://schemas.openxmlformats.org/officeDocument/2006/relationships/hyperlink" Target="http://www.imf.org/external/pubs/ft/weo/2014/02/weodata/index.aspx" TargetMode="External"/><Relationship Id="rId9" Type="http://schemas.openxmlformats.org/officeDocument/2006/relationships/ctrlProp" Target="../ctrlProps/ctrlProp1.xml"/><Relationship Id="rId14" Type="http://schemas.openxmlformats.org/officeDocument/2006/relationships/ctrlProp" Target="../ctrlProps/ctrlProp6.xml"/><Relationship Id="rId22" Type="http://schemas.openxmlformats.org/officeDocument/2006/relationships/ctrlProp" Target="../ctrlProps/ctrlProp14.xml"/><Relationship Id="rId27" Type="http://schemas.openxmlformats.org/officeDocument/2006/relationships/ctrlProp" Target="../ctrlProps/ctrlProp19.xml"/><Relationship Id="rId30" Type="http://schemas.openxmlformats.org/officeDocument/2006/relationships/ctrlProp" Target="../ctrlProps/ctrlProp22.xml"/><Relationship Id="rId35" Type="http://schemas.openxmlformats.org/officeDocument/2006/relationships/ctrlProp" Target="../ctrlProps/ctrlProp27.xml"/><Relationship Id="rId43" Type="http://schemas.openxmlformats.org/officeDocument/2006/relationships/ctrlProp" Target="../ctrlProps/ctrlProp35.xml"/><Relationship Id="rId48" Type="http://schemas.openxmlformats.org/officeDocument/2006/relationships/ctrlProp" Target="../ctrlProps/ctrlProp40.xml"/><Relationship Id="rId56" Type="http://schemas.openxmlformats.org/officeDocument/2006/relationships/ctrlProp" Target="../ctrlProps/ctrlProp48.xml"/><Relationship Id="rId8" Type="http://schemas.openxmlformats.org/officeDocument/2006/relationships/vmlDrawing" Target="../drawings/vmlDrawing1.vml"/><Relationship Id="rId51" Type="http://schemas.openxmlformats.org/officeDocument/2006/relationships/ctrlProp" Target="../ctrlProps/ctrlProp43.xml"/><Relationship Id="rId3" Type="http://schemas.openxmlformats.org/officeDocument/2006/relationships/hyperlink" Target="http://www.smarterinvestieren.de/informations/etfs_alle_xtf.php" TargetMode="External"/><Relationship Id="rId12" Type="http://schemas.openxmlformats.org/officeDocument/2006/relationships/ctrlProp" Target="../ctrlProps/ctrlProp4.xml"/><Relationship Id="rId17" Type="http://schemas.openxmlformats.org/officeDocument/2006/relationships/ctrlProp" Target="../ctrlProps/ctrlProp9.xml"/><Relationship Id="rId25" Type="http://schemas.openxmlformats.org/officeDocument/2006/relationships/ctrlProp" Target="../ctrlProps/ctrlProp17.xml"/><Relationship Id="rId33" Type="http://schemas.openxmlformats.org/officeDocument/2006/relationships/ctrlProp" Target="../ctrlProps/ctrlProp25.xml"/><Relationship Id="rId38" Type="http://schemas.openxmlformats.org/officeDocument/2006/relationships/ctrlProp" Target="../ctrlProps/ctrlProp30.xml"/><Relationship Id="rId46" Type="http://schemas.openxmlformats.org/officeDocument/2006/relationships/ctrlProp" Target="../ctrlProps/ctrlProp38.xml"/><Relationship Id="rId59" Type="http://schemas.openxmlformats.org/officeDocument/2006/relationships/ctrlProp" Target="../ctrlProps/ctrlProp5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3"/>
  <dimension ref="A1:AC95"/>
  <sheetViews>
    <sheetView topLeftCell="A21" zoomScaleNormal="100" workbookViewId="0">
      <selection activeCell="H39" sqref="H39"/>
    </sheetView>
  </sheetViews>
  <sheetFormatPr defaultColWidth="11.42578125" defaultRowHeight="12.75"/>
  <cols>
    <col min="2" max="2" width="20.42578125" bestFit="1" customWidth="1"/>
    <col min="4" max="4" width="11.5703125" bestFit="1" customWidth="1"/>
    <col min="5" max="5" width="13" bestFit="1" customWidth="1"/>
    <col min="6" max="6" width="12" bestFit="1" customWidth="1"/>
    <col min="7" max="7" width="11.85546875" bestFit="1" customWidth="1"/>
    <col min="9" max="9" width="11.5703125" bestFit="1" customWidth="1"/>
    <col min="10" max="10" width="20.42578125" customWidth="1"/>
    <col min="12" max="12" width="11.7109375" bestFit="1" customWidth="1"/>
    <col min="13" max="13" width="12.42578125" bestFit="1" customWidth="1"/>
    <col min="14" max="16" width="11.5703125" bestFit="1" customWidth="1"/>
    <col min="20" max="20" width="11.5703125" bestFit="1" customWidth="1"/>
    <col min="21" max="22" width="12.85546875" bestFit="1" customWidth="1"/>
    <col min="23" max="23" width="12.42578125" bestFit="1" customWidth="1"/>
    <col min="24" max="24" width="12.85546875" bestFit="1" customWidth="1"/>
  </cols>
  <sheetData>
    <row r="1" spans="1:15" ht="15" customHeight="1" thickBot="1">
      <c r="A1" s="200">
        <f>IF(E3=TRUE, D3*E2,0)+IF(F3=TRUE, D3*F2,0)+IF(G3=TRUE, D3*G2,0)+IF(E4=TRUE, D4*E2,0)+IF(F4=TRUE, D4*F2,0)+IF(G4=TRUE, D4*G2,0)+IF(E5=TRUE, D5*E2,0)+IF(F5=TRUE, D5*F2,0)+IF(G5=TRUE, D5*G2,0)+IF(E6=TRUE, D6*E2,0)+IF(F6=TRUE, D6*F2,0)+IF(G6=TRUE, D6*G2,0)+IF(E7=TRUE, D7*E2,0)+IF(F7=TRUE, D7*F2,0)+IF(G7=TRUE, D7*G2,0)+IF(E8=TRUE, D8*E2,0)+IF(F8=TRUE, D8*F2,0)+IF(G8=TRUE, D8*G2,0)</f>
        <v>0.83937422784930282</v>
      </c>
      <c r="B1" s="201"/>
      <c r="C1" s="201"/>
      <c r="D1" s="2"/>
      <c r="E1" s="3" t="s">
        <v>0</v>
      </c>
      <c r="F1" s="4" t="s">
        <v>1</v>
      </c>
      <c r="G1" s="5" t="s">
        <v>2</v>
      </c>
      <c r="I1" s="172" t="s">
        <v>402</v>
      </c>
      <c r="J1" s="173"/>
      <c r="K1" s="173"/>
      <c r="L1" s="173"/>
      <c r="M1" s="173"/>
      <c r="N1" s="173"/>
      <c r="O1" s="174"/>
    </row>
    <row r="2" spans="1:15" ht="15" customHeight="1" thickTop="1" thickBot="1">
      <c r="A2" s="202"/>
      <c r="B2" s="203"/>
      <c r="C2" s="203"/>
      <c r="D2" s="212"/>
      <c r="E2" s="165">
        <f>1-F2-G2</f>
        <v>0.85</v>
      </c>
      <c r="F2" s="54">
        <v>0.14000000000000001</v>
      </c>
      <c r="G2" s="55">
        <v>0.01</v>
      </c>
      <c r="I2" s="173"/>
      <c r="J2" s="173"/>
      <c r="K2" s="173"/>
      <c r="L2" s="173"/>
      <c r="M2" s="173"/>
      <c r="N2" s="173"/>
      <c r="O2" s="174"/>
    </row>
    <row r="3" spans="1:15" ht="15" customHeight="1" thickTop="1">
      <c r="A3" s="168" t="s">
        <v>10</v>
      </c>
      <c r="B3" s="169"/>
      <c r="C3" s="169"/>
      <c r="D3" s="213">
        <f>INDEX('BIP-Daten'!D195:IK195,,$J$6-$M$5+1)/$J$7</f>
        <v>0.24832467245660217</v>
      </c>
      <c r="E3" s="49" t="b">
        <v>1</v>
      </c>
      <c r="F3" s="8" t="b">
        <v>1</v>
      </c>
      <c r="G3" s="50" t="b">
        <v>0</v>
      </c>
      <c r="I3" s="175" t="s">
        <v>403</v>
      </c>
      <c r="J3" s="175"/>
      <c r="K3" s="175"/>
      <c r="L3" s="175"/>
      <c r="M3" s="175"/>
      <c r="N3" s="175"/>
      <c r="O3" s="174"/>
    </row>
    <row r="4" spans="1:15" ht="15" customHeight="1" thickBot="1">
      <c r="A4" s="168" t="s">
        <v>3</v>
      </c>
      <c r="B4" s="169"/>
      <c r="C4" s="169"/>
      <c r="D4" s="214">
        <f>INDEX('BIP-Daten'!D196:IK196,,$J$6-$M$5+1)/$J$7</f>
        <v>0.23393150941555249</v>
      </c>
      <c r="E4" s="49" t="b">
        <v>1</v>
      </c>
      <c r="F4" s="8" t="b">
        <v>1</v>
      </c>
      <c r="G4" s="50" t="b">
        <v>0</v>
      </c>
    </row>
    <row r="5" spans="1:15" ht="15" customHeight="1" thickTop="1" thickBot="1">
      <c r="A5" s="168" t="s">
        <v>4</v>
      </c>
      <c r="B5" s="169"/>
      <c r="C5" s="169"/>
      <c r="D5" s="214">
        <f>INDEX('BIP-Daten'!D197:IK197,,$J$6-$M$5+1)/$J$7</f>
        <v>9.1174512404592997E-2</v>
      </c>
      <c r="E5" s="49" t="b">
        <v>1</v>
      </c>
      <c r="F5" s="8" t="b">
        <v>0</v>
      </c>
      <c r="G5" s="50" t="b">
        <v>0</v>
      </c>
      <c r="I5" s="44" t="s">
        <v>381</v>
      </c>
      <c r="J5" s="45">
        <v>2014</v>
      </c>
      <c r="L5" t="s">
        <v>382</v>
      </c>
      <c r="M5">
        <v>1980</v>
      </c>
    </row>
    <row r="6" spans="1:15" ht="15" customHeight="1" thickTop="1">
      <c r="A6" s="168" t="s">
        <v>5</v>
      </c>
      <c r="B6" s="169"/>
      <c r="C6" s="169"/>
      <c r="D6" s="214">
        <f>INDEX('BIP-Daten'!D198:IK198,,$J$6-$M$5+1)/$J$7</f>
        <v>0.3346379673552537</v>
      </c>
      <c r="E6" s="49" t="b">
        <v>1</v>
      </c>
      <c r="F6" s="8" t="b">
        <v>0</v>
      </c>
      <c r="G6" s="50" t="b">
        <v>0</v>
      </c>
      <c r="I6" t="s">
        <v>384</v>
      </c>
      <c r="J6" s="46">
        <f>IF(J5&gt;M6,M6,IF(J5&lt;M5,M5,J5))</f>
        <v>2014</v>
      </c>
      <c r="L6" t="s">
        <v>383</v>
      </c>
      <c r="M6">
        <v>2019</v>
      </c>
    </row>
    <row r="7" spans="1:15" ht="15" customHeight="1" thickBot="1">
      <c r="A7" s="168" t="s">
        <v>6</v>
      </c>
      <c r="B7" s="169"/>
      <c r="C7" s="169"/>
      <c r="D7" s="215">
        <f>INDEX('BIP-Daten'!D199:IK199,,$J$6-$M$5+1)/$J$7</f>
        <v>5.0950415289293484E-2</v>
      </c>
      <c r="E7" s="51" t="b">
        <v>0</v>
      </c>
      <c r="F7" s="52" t="b">
        <v>0</v>
      </c>
      <c r="G7" s="53" t="b">
        <v>0</v>
      </c>
      <c r="I7" s="40">
        <f>J6</f>
        <v>2014</v>
      </c>
      <c r="J7" s="39">
        <f>INDEX('BIP-Daten'!D192:IK192,,J6-M5+1)</f>
        <v>77358.604000000021</v>
      </c>
    </row>
    <row r="8" spans="1:15" ht="15" customHeight="1" thickTop="1" thickBot="1">
      <c r="A8" s="170" t="s">
        <v>7</v>
      </c>
      <c r="B8" s="171"/>
      <c r="C8" s="171"/>
      <c r="D8" s="48">
        <f>1-SUM(D3:D7)</f>
        <v>4.0980923078705267E-2</v>
      </c>
      <c r="E8" s="70" t="b">
        <v>0</v>
      </c>
      <c r="F8" s="68" t="b">
        <v>0</v>
      </c>
      <c r="G8" s="69" t="b">
        <v>0</v>
      </c>
    </row>
    <row r="9" spans="1:15" ht="15" customHeight="1" thickBot="1"/>
    <row r="10" spans="1:15" ht="15" customHeight="1">
      <c r="A10" s="204">
        <f>SUM(E12:G16)</f>
        <v>1</v>
      </c>
      <c r="B10" s="205"/>
      <c r="C10" s="205"/>
      <c r="D10" s="2"/>
      <c r="E10" s="3" t="s">
        <v>0</v>
      </c>
      <c r="F10" s="4" t="s">
        <v>1</v>
      </c>
      <c r="G10" s="5" t="s">
        <v>2</v>
      </c>
      <c r="I10" s="184">
        <f>SUM(M12:O16)</f>
        <v>0.99999999999999989</v>
      </c>
      <c r="J10" s="185"/>
      <c r="K10" s="185"/>
      <c r="L10" s="2"/>
      <c r="M10" s="3" t="s">
        <v>0</v>
      </c>
      <c r="N10" s="4" t="s">
        <v>1</v>
      </c>
      <c r="O10" s="5" t="s">
        <v>2</v>
      </c>
    </row>
    <row r="11" spans="1:15" ht="15" customHeight="1">
      <c r="A11" s="206"/>
      <c r="B11" s="207"/>
      <c r="C11" s="207"/>
      <c r="D11" s="6"/>
      <c r="E11" s="18">
        <f>SUM(E12:E16)</f>
        <v>0.92457039800183261</v>
      </c>
      <c r="F11" s="23">
        <f>SUM(F12:F16)</f>
        <v>7.542960199816745E-2</v>
      </c>
      <c r="G11" s="19">
        <f>SUM(G12:G16)</f>
        <v>0</v>
      </c>
      <c r="I11" s="186"/>
      <c r="J11" s="187"/>
      <c r="K11" s="187"/>
      <c r="L11" s="6"/>
      <c r="M11" s="18">
        <f>SUM(M12:M16)</f>
        <v>0.96499999999999997</v>
      </c>
      <c r="N11" s="23">
        <f>SUM(N12:N16)</f>
        <v>3.5000000000000003E-2</v>
      </c>
      <c r="O11" s="19">
        <f>SUM(O12:O16)</f>
        <v>0</v>
      </c>
    </row>
    <row r="12" spans="1:15" ht="15" customHeight="1">
      <c r="A12" s="168" t="s">
        <v>10</v>
      </c>
      <c r="B12" s="169"/>
      <c r="C12" s="169"/>
      <c r="D12" s="7">
        <f>SUM(E12:G12)</f>
        <v>0.25893611340223821</v>
      </c>
      <c r="E12" s="9">
        <f>(IF(E3=TRUE,D3*$E$2+IF(F3=FALSE,D3*$F$2,0)+IF(G3+F3=0,D3*$G$2,0),0))*1/(1-$D$8)</f>
        <v>0.22009569639190246</v>
      </c>
      <c r="F12" s="9">
        <f>IF(F3=TRUE,D3*$F$2+IF(G3=FALSE,D3*$G$2,0),0)*1/(1-$D$8)</f>
        <v>3.8840417010335727E-2</v>
      </c>
      <c r="G12" s="10">
        <f>IF(G3=TRUE,D3*$G$2,0)*1/(1-$D$8)</f>
        <v>0</v>
      </c>
      <c r="I12" s="168" t="s">
        <v>10</v>
      </c>
      <c r="J12" s="169"/>
      <c r="K12" s="169"/>
      <c r="L12" s="7">
        <f>SUM(M12:O12)</f>
        <v>0.31246834801985207</v>
      </c>
      <c r="M12" s="9">
        <f t="shared" ref="M12:O16" si="0">M21/$I$19</f>
        <v>0.31246834801985207</v>
      </c>
      <c r="N12" s="9">
        <f t="shared" si="0"/>
        <v>0</v>
      </c>
      <c r="O12" s="10">
        <f t="shared" si="0"/>
        <v>0</v>
      </c>
    </row>
    <row r="13" spans="1:15" ht="15" customHeight="1">
      <c r="A13" s="168" t="s">
        <v>3</v>
      </c>
      <c r="B13" s="169"/>
      <c r="C13" s="169"/>
      <c r="D13" s="7">
        <f>SUM(E13:G13)</f>
        <v>0.24392789991887814</v>
      </c>
      <c r="E13" s="9">
        <f>(IF(E4=TRUE,D4*$E$2+IF(F4=FALSE,D4*$F$2,0)+IF(G4+F4=0,D4*$G$2,0),0))*1/(1-$D$8)</f>
        <v>0.20733871493104641</v>
      </c>
      <c r="F13" s="9">
        <f>IF(F4=TRUE,D4*$F$2+IF(G4=FALSE,D4*$G$2,0),0)*1/(1-$D$8)</f>
        <v>3.658918498783173E-2</v>
      </c>
      <c r="G13" s="10">
        <f>IF(G4=TRUE,D4*$G$2,0)*1/(1-$D$8)</f>
        <v>0</v>
      </c>
      <c r="I13" s="168" t="s">
        <v>3</v>
      </c>
      <c r="J13" s="169"/>
      <c r="K13" s="169"/>
      <c r="L13" s="7">
        <f>SUM(M13:O13)</f>
        <v>0.3646402592767668</v>
      </c>
      <c r="M13" s="9">
        <f t="shared" si="0"/>
        <v>0.32964025927676682</v>
      </c>
      <c r="N13" s="9">
        <f t="shared" si="0"/>
        <v>3.5000000000000003E-2</v>
      </c>
      <c r="O13" s="10">
        <f t="shared" si="0"/>
        <v>0</v>
      </c>
    </row>
    <row r="14" spans="1:15" ht="15" customHeight="1">
      <c r="A14" s="168" t="s">
        <v>4</v>
      </c>
      <c r="B14" s="169"/>
      <c r="C14" s="169"/>
      <c r="D14" s="7">
        <f>SUM(E14:G14)</f>
        <v>9.5070593066080955E-2</v>
      </c>
      <c r="E14" s="9">
        <f>(IF(E5=TRUE,D5*$E$2+IF(F5=FALSE,D5*$F$2,0)+IF(G5+F5=0,D5*$G$2,0),0))*1/(1-$D$8)</f>
        <v>9.5070593066080955E-2</v>
      </c>
      <c r="F14" s="9">
        <f>IF(F5=TRUE,D5*$F$2+IF(G5=FALSE,D5*$G$2,0),0)*1/(1-$D$8)</f>
        <v>0</v>
      </c>
      <c r="G14" s="10">
        <f>IF(G5=TRUE,D5*$G$2,0)*1/(1-$D$8)</f>
        <v>0</v>
      </c>
      <c r="I14" s="168" t="s">
        <v>4</v>
      </c>
      <c r="J14" s="169"/>
      <c r="K14" s="169"/>
      <c r="L14" s="7">
        <f>SUM(M14:O14)</f>
        <v>7.9661703636179471E-2</v>
      </c>
      <c r="M14" s="9">
        <f t="shared" si="0"/>
        <v>7.9661703636179471E-2</v>
      </c>
      <c r="N14" s="9">
        <f t="shared" si="0"/>
        <v>0</v>
      </c>
      <c r="O14" s="10">
        <f t="shared" si="0"/>
        <v>0</v>
      </c>
    </row>
    <row r="15" spans="1:15" ht="15" customHeight="1">
      <c r="A15" s="168" t="s">
        <v>5</v>
      </c>
      <c r="B15" s="169"/>
      <c r="C15" s="169"/>
      <c r="D15" s="7">
        <f>SUM(E15:G15)</f>
        <v>0.4020653936128028</v>
      </c>
      <c r="E15" s="9">
        <f>(IF(E6=TRUE,D6*$E$2+IF(F6=FALSE,D6*$F$2,0)+IF(G6+F6=0,D6*$G$2,0)+IF(E7=FALSE,D7*$E$2+IF(F7+F6=0,D7*$F$2,0)+IF(G7+F7+G6+F6=0,D7*$G$2,0),0)))*1/(1-$D$8)</f>
        <v>0.4020653936128028</v>
      </c>
      <c r="F15" s="9">
        <f>IF(F6=TRUE,D6*$F$2+IF(G6=FALSE,D6*$G$2,0)+IF(F7+E7=0,D7*$F$2+IF(G6+E7+G7+F7=0,D7*$G$2,0),0),0)*1/(1-$D$8)</f>
        <v>0</v>
      </c>
      <c r="G15" s="10">
        <f>IF(G6=TRUE,D6*$G$2+IF(G7+F7+E7=0,D7*$G$2,0),0)*1/(1-$D$8)</f>
        <v>0</v>
      </c>
      <c r="I15" s="168" t="s">
        <v>5</v>
      </c>
      <c r="J15" s="169"/>
      <c r="K15" s="169"/>
      <c r="L15" s="7">
        <f>SUM(M15:O15)</f>
        <v>0.23946840521564694</v>
      </c>
      <c r="M15" s="9">
        <f t="shared" si="0"/>
        <v>0.23946840521564694</v>
      </c>
      <c r="N15" s="9">
        <f t="shared" si="0"/>
        <v>0</v>
      </c>
      <c r="O15" s="10">
        <f t="shared" si="0"/>
        <v>0</v>
      </c>
    </row>
    <row r="16" spans="1:15" ht="15" customHeight="1">
      <c r="A16" s="168" t="s">
        <v>6</v>
      </c>
      <c r="B16" s="169"/>
      <c r="C16" s="169"/>
      <c r="D16" s="7">
        <f>SUM(E16:G16)</f>
        <v>0</v>
      </c>
      <c r="E16" s="9">
        <f>(IF(E7=TRUE,D7*$E$2+IF(F7=FALSE,D7*$F$2,0)+IF(G7+F7=0,D7*$G$2,0),0))*1/(1-$D$8)</f>
        <v>0</v>
      </c>
      <c r="F16" s="9">
        <f>IF(F7=TRUE,D7*$F$2+IF(G7=FALSE,D7*$G$2,0),0)*1/(1-$D$8)</f>
        <v>0</v>
      </c>
      <c r="G16" s="10">
        <f>IF(G7=TRUE,D7*$G$2,0)*1/(1-$D$8)</f>
        <v>0</v>
      </c>
      <c r="I16" s="168" t="s">
        <v>6</v>
      </c>
      <c r="J16" s="169"/>
      <c r="K16" s="169"/>
      <c r="L16" s="7">
        <f>SUM(M16:O16)</f>
        <v>3.7612838515546638E-3</v>
      </c>
      <c r="M16" s="9">
        <f t="shared" si="0"/>
        <v>3.7612838515546638E-3</v>
      </c>
      <c r="N16" s="9">
        <f t="shared" si="0"/>
        <v>0</v>
      </c>
      <c r="O16" s="10">
        <f t="shared" si="0"/>
        <v>0</v>
      </c>
    </row>
    <row r="17" spans="1:29" ht="15" customHeight="1" thickBot="1">
      <c r="A17" s="170" t="s">
        <v>7</v>
      </c>
      <c r="B17" s="171"/>
      <c r="C17" s="171"/>
      <c r="D17" s="11"/>
      <c r="E17" s="12"/>
      <c r="F17" s="12"/>
      <c r="G17" s="13"/>
      <c r="I17" s="170" t="s">
        <v>7</v>
      </c>
      <c r="J17" s="171"/>
      <c r="K17" s="171"/>
      <c r="L17" s="11"/>
      <c r="M17" s="12"/>
      <c r="N17" s="12"/>
      <c r="O17" s="13"/>
    </row>
    <row r="18" spans="1:29" ht="15" customHeight="1" thickBot="1"/>
    <row r="19" spans="1:29" ht="15" customHeight="1" thickTop="1">
      <c r="A19" s="216">
        <f>I19</f>
        <v>400</v>
      </c>
      <c r="B19" s="217"/>
      <c r="C19" s="218"/>
      <c r="D19" s="2"/>
      <c r="E19" s="3" t="s">
        <v>0</v>
      </c>
      <c r="F19" s="4" t="s">
        <v>1</v>
      </c>
      <c r="G19" s="5" t="s">
        <v>2</v>
      </c>
      <c r="I19" s="180">
        <f>SUM(M21:O25)</f>
        <v>400</v>
      </c>
      <c r="J19" s="181"/>
      <c r="K19" s="181"/>
      <c r="L19" s="2"/>
      <c r="M19" s="3" t="s">
        <v>0</v>
      </c>
      <c r="N19" s="4" t="s">
        <v>1</v>
      </c>
      <c r="O19" s="5" t="s">
        <v>2</v>
      </c>
      <c r="Q19" s="73"/>
      <c r="R19" s="73"/>
      <c r="S19" s="73"/>
      <c r="T19" s="73"/>
      <c r="U19" s="73"/>
      <c r="V19" s="73"/>
      <c r="W19" s="73"/>
      <c r="X19" s="73"/>
      <c r="Y19" s="73"/>
      <c r="Z19" s="73"/>
      <c r="AA19" s="73"/>
      <c r="AB19" s="73"/>
      <c r="AC19" s="73"/>
    </row>
    <row r="20" spans="1:29" ht="15" customHeight="1" thickBot="1">
      <c r="A20" s="219"/>
      <c r="B20" s="220"/>
      <c r="C20" s="221"/>
      <c r="D20" s="6"/>
      <c r="E20" s="20">
        <f>SUM(E21:E25)</f>
        <v>369.82815920073307</v>
      </c>
      <c r="F20" s="21">
        <f>SUM(F21:F25)</f>
        <v>30.171840799266981</v>
      </c>
      <c r="G20" s="22">
        <f>SUM(G21:G25)</f>
        <v>0</v>
      </c>
      <c r="I20" s="182"/>
      <c r="J20" s="183"/>
      <c r="K20" s="183"/>
      <c r="L20" s="6"/>
      <c r="M20" s="154">
        <f>SUM(M21:M25)</f>
        <v>386</v>
      </c>
      <c r="N20" s="155">
        <f>SUM(N21:N25)</f>
        <v>14.000000000000002</v>
      </c>
      <c r="O20" s="156">
        <f>SUM(O21:O25)</f>
        <v>0</v>
      </c>
      <c r="Q20" s="73"/>
      <c r="R20" s="73"/>
      <c r="S20" s="73"/>
      <c r="T20" s="73"/>
      <c r="U20" s="73"/>
      <c r="V20" s="73"/>
      <c r="W20" s="73"/>
      <c r="X20" s="73"/>
      <c r="Y20" s="73"/>
      <c r="Z20" s="73"/>
      <c r="AA20" s="73"/>
      <c r="AB20" s="73"/>
      <c r="AC20" s="73"/>
    </row>
    <row r="21" spans="1:29" ht="15" customHeight="1" thickTop="1">
      <c r="A21" s="168" t="s">
        <v>10</v>
      </c>
      <c r="B21" s="169"/>
      <c r="C21" s="169"/>
      <c r="D21" s="14">
        <f>SUM(E21:G21)</f>
        <v>103.57444536089528</v>
      </c>
      <c r="E21" s="15">
        <f t="shared" ref="E21:G25" si="1">$A$19*E12</f>
        <v>88.038278556760986</v>
      </c>
      <c r="F21" s="15">
        <f t="shared" si="1"/>
        <v>15.536166804134291</v>
      </c>
      <c r="G21" s="16">
        <f t="shared" si="1"/>
        <v>0</v>
      </c>
      <c r="I21" s="168" t="s">
        <v>10</v>
      </c>
      <c r="J21" s="169"/>
      <c r="K21" s="169"/>
      <c r="L21" s="67">
        <f>SUM(M21:O21)</f>
        <v>124.98733920794083</v>
      </c>
      <c r="M21" s="145">
        <f>SUMPRODUCT('Meine Fonds'!$F$3:$F$100,'Meine Fonds'!L$3:L$100)</f>
        <v>124.98733920794083</v>
      </c>
      <c r="N21" s="146">
        <f>SUMPRODUCT('Meine Fonds'!$F$3:$F$100,'Meine Fonds'!M$3:M$100)</f>
        <v>0</v>
      </c>
      <c r="O21" s="147">
        <f>SUMPRODUCT('Meine Fonds'!$F$3:$F$100,'Meine Fonds'!N$3:N$100)</f>
        <v>0</v>
      </c>
      <c r="Q21" s="73"/>
      <c r="R21" s="73"/>
      <c r="S21" s="73"/>
      <c r="T21" s="73"/>
      <c r="U21" s="73"/>
      <c r="V21" s="73"/>
      <c r="W21" s="73"/>
      <c r="X21" s="73"/>
      <c r="Y21" s="73"/>
      <c r="Z21" s="73"/>
      <c r="AA21" s="73"/>
      <c r="AB21" s="73"/>
      <c r="AC21" s="73"/>
    </row>
    <row r="22" spans="1:29" ht="15" customHeight="1">
      <c r="A22" s="168" t="s">
        <v>3</v>
      </c>
      <c r="B22" s="169"/>
      <c r="C22" s="169"/>
      <c r="D22" s="14">
        <f>SUM(E22:G22)</f>
        <v>97.571159967551253</v>
      </c>
      <c r="E22" s="15">
        <f t="shared" si="1"/>
        <v>82.935485972418562</v>
      </c>
      <c r="F22" s="15">
        <f t="shared" si="1"/>
        <v>14.635673995132692</v>
      </c>
      <c r="G22" s="16">
        <f t="shared" si="1"/>
        <v>0</v>
      </c>
      <c r="I22" s="168" t="s">
        <v>3</v>
      </c>
      <c r="J22" s="169"/>
      <c r="K22" s="169"/>
      <c r="L22" s="67">
        <f>SUM(M22:O22)</f>
        <v>145.85610371070672</v>
      </c>
      <c r="M22" s="148">
        <f>SUMPRODUCT('Meine Fonds'!$G$3:$G$100,'Meine Fonds'!L$3:L$100)</f>
        <v>131.85610371070672</v>
      </c>
      <c r="N22" s="149">
        <f>SUMPRODUCT('Meine Fonds'!$G$3:$G$100,'Meine Fonds'!M$3:M$100)</f>
        <v>14.000000000000002</v>
      </c>
      <c r="O22" s="150">
        <f>SUMPRODUCT('Meine Fonds'!$G$3:$G$100,'Meine Fonds'!N$3:N$100)</f>
        <v>0</v>
      </c>
      <c r="Q22" s="73"/>
      <c r="R22" s="73"/>
      <c r="S22" s="73"/>
      <c r="T22" s="73"/>
      <c r="U22" s="73"/>
      <c r="V22" s="73"/>
      <c r="W22" s="73"/>
      <c r="X22" s="73"/>
      <c r="Y22" s="73"/>
      <c r="Z22" s="73"/>
      <c r="AA22" s="73"/>
      <c r="AB22" s="73"/>
      <c r="AC22" s="73"/>
    </row>
    <row r="23" spans="1:29" ht="15" customHeight="1">
      <c r="A23" s="168" t="s">
        <v>4</v>
      </c>
      <c r="B23" s="169"/>
      <c r="C23" s="169"/>
      <c r="D23" s="14">
        <f>SUM(E23:G23)</f>
        <v>38.028237226432381</v>
      </c>
      <c r="E23" s="15">
        <f t="shared" si="1"/>
        <v>38.028237226432381</v>
      </c>
      <c r="F23" s="15">
        <f t="shared" si="1"/>
        <v>0</v>
      </c>
      <c r="G23" s="16">
        <f t="shared" si="1"/>
        <v>0</v>
      </c>
      <c r="I23" s="168" t="s">
        <v>4</v>
      </c>
      <c r="J23" s="169"/>
      <c r="K23" s="169"/>
      <c r="L23" s="67">
        <f>SUM(M23:O23)</f>
        <v>31.864681454471789</v>
      </c>
      <c r="M23" s="148">
        <f>SUMPRODUCT('Meine Fonds'!$H$3:$H$100,'Meine Fonds'!L$3:L$100)</f>
        <v>31.864681454471789</v>
      </c>
      <c r="N23" s="149">
        <f>SUMPRODUCT('Meine Fonds'!$H$3:$H$100,'Meine Fonds'!M$3:M$100)</f>
        <v>0</v>
      </c>
      <c r="O23" s="150">
        <f>SUMPRODUCT('Meine Fonds'!$H$3:$H$100,'Meine Fonds'!N$3:N$100)</f>
        <v>0</v>
      </c>
      <c r="Q23" s="73"/>
      <c r="R23" s="73"/>
      <c r="S23" s="73"/>
      <c r="T23" s="73"/>
      <c r="U23" s="73"/>
      <c r="V23" s="73"/>
      <c r="W23" s="73"/>
      <c r="X23" s="73"/>
      <c r="Y23" s="73"/>
      <c r="Z23" s="73"/>
      <c r="AA23" s="73"/>
      <c r="AB23" s="73"/>
      <c r="AC23" s="73"/>
    </row>
    <row r="24" spans="1:29" ht="15" customHeight="1">
      <c r="A24" s="168" t="s">
        <v>5</v>
      </c>
      <c r="B24" s="169"/>
      <c r="C24" s="169"/>
      <c r="D24" s="14">
        <f>SUM(E24:G24)</f>
        <v>160.82615744512111</v>
      </c>
      <c r="E24" s="15">
        <f t="shared" si="1"/>
        <v>160.82615744512111</v>
      </c>
      <c r="F24" s="15">
        <f t="shared" si="1"/>
        <v>0</v>
      </c>
      <c r="G24" s="16">
        <f t="shared" si="1"/>
        <v>0</v>
      </c>
      <c r="I24" s="168" t="s">
        <v>5</v>
      </c>
      <c r="J24" s="169"/>
      <c r="K24" s="169"/>
      <c r="L24" s="67">
        <f>SUM(M24:O24)</f>
        <v>95.787362086258781</v>
      </c>
      <c r="M24" s="148">
        <f>SUMPRODUCT('Meine Fonds'!$I$3:$I$100,'Meine Fonds'!L$3:L$100)</f>
        <v>95.787362086258781</v>
      </c>
      <c r="N24" s="149">
        <f>SUMPRODUCT('Meine Fonds'!$I$3:$I$100,'Meine Fonds'!M$3:M$100)</f>
        <v>0</v>
      </c>
      <c r="O24" s="150">
        <f>SUMPRODUCT('Meine Fonds'!$I$3:$I$100,'Meine Fonds'!N$3:N$100)</f>
        <v>0</v>
      </c>
      <c r="Q24" s="73"/>
      <c r="R24" s="73"/>
      <c r="S24" s="73"/>
      <c r="T24" s="73"/>
      <c r="U24" s="73"/>
      <c r="V24" s="73"/>
      <c r="W24" s="73"/>
      <c r="X24" s="73"/>
      <c r="Y24" s="73"/>
      <c r="Z24" s="73"/>
      <c r="AA24" s="73"/>
      <c r="AB24" s="73"/>
      <c r="AC24" s="73"/>
    </row>
    <row r="25" spans="1:29" ht="15" customHeight="1" thickBot="1">
      <c r="A25" s="168" t="s">
        <v>6</v>
      </c>
      <c r="B25" s="169"/>
      <c r="C25" s="169"/>
      <c r="D25" s="14">
        <f>SUM(E25:G25)</f>
        <v>0</v>
      </c>
      <c r="E25" s="15">
        <f t="shared" si="1"/>
        <v>0</v>
      </c>
      <c r="F25" s="15">
        <f t="shared" si="1"/>
        <v>0</v>
      </c>
      <c r="G25" s="16">
        <f t="shared" si="1"/>
        <v>0</v>
      </c>
      <c r="I25" s="168" t="s">
        <v>6</v>
      </c>
      <c r="J25" s="169"/>
      <c r="K25" s="169"/>
      <c r="L25" s="67">
        <f>SUM(M25:O25)</f>
        <v>1.5045135406218655</v>
      </c>
      <c r="M25" s="151">
        <f>SUMPRODUCT('Meine Fonds'!$J$3:$J$100,'Meine Fonds'!L$3:L$100)</f>
        <v>1.5045135406218655</v>
      </c>
      <c r="N25" s="152">
        <f>SUMPRODUCT('Meine Fonds'!$J$3:$J$100,'Meine Fonds'!M$3:M$100)</f>
        <v>0</v>
      </c>
      <c r="O25" s="153">
        <f>SUMPRODUCT('Meine Fonds'!$J$3:$J$100,'Meine Fonds'!N$3:N$100)</f>
        <v>0</v>
      </c>
      <c r="Q25" s="73"/>
      <c r="R25" s="73"/>
      <c r="S25" s="73"/>
      <c r="T25" s="73"/>
      <c r="U25" s="73"/>
      <c r="V25" s="73"/>
      <c r="W25" s="73"/>
      <c r="X25" s="73"/>
      <c r="Y25" s="73"/>
      <c r="Z25" s="73"/>
      <c r="AA25" s="73"/>
      <c r="AB25" s="73"/>
      <c r="AC25" s="73"/>
    </row>
    <row r="26" spans="1:29" ht="15" customHeight="1" thickTop="1" thickBot="1">
      <c r="A26" s="170" t="s">
        <v>7</v>
      </c>
      <c r="B26" s="171"/>
      <c r="C26" s="171"/>
      <c r="D26" s="11"/>
      <c r="E26" s="12"/>
      <c r="F26" s="12"/>
      <c r="G26" s="13"/>
      <c r="I26" s="170" t="s">
        <v>7</v>
      </c>
      <c r="J26" s="171"/>
      <c r="K26" s="171"/>
      <c r="L26" s="11"/>
      <c r="M26" s="12"/>
      <c r="N26" s="12"/>
      <c r="O26" s="13"/>
      <c r="Q26" s="73"/>
      <c r="R26" s="73"/>
      <c r="S26" s="73"/>
      <c r="T26" s="73"/>
      <c r="U26" s="73"/>
      <c r="V26" s="73"/>
      <c r="W26" s="73"/>
      <c r="X26" s="73"/>
      <c r="Y26" s="73"/>
      <c r="Z26" s="73"/>
      <c r="AA26" s="73"/>
      <c r="AB26" s="73"/>
      <c r="AC26" s="73"/>
    </row>
    <row r="27" spans="1:29" ht="13.5" thickBot="1">
      <c r="Q27" s="73"/>
      <c r="R27" s="73"/>
      <c r="S27" s="73"/>
      <c r="T27" s="73"/>
      <c r="U27" s="73"/>
      <c r="V27" s="73"/>
      <c r="W27" s="73"/>
      <c r="X27" s="73"/>
      <c r="Y27" s="73"/>
      <c r="Z27" s="73"/>
      <c r="AA27" s="73"/>
      <c r="AB27" s="73"/>
      <c r="AC27" s="73"/>
    </row>
    <row r="28" spans="1:29" ht="12.75" customHeight="1">
      <c r="A28" s="176">
        <f>(E30*E12+F30*F12+G30*G12+E31*E13+F31*F13+G31*G13+E32*E14+F32*F14+G32*G14+E33*E15+F33*F15+G33*G15+E34*E16+F34*F16+G34*G16)/A10</f>
        <v>2.1993052944802929E-3</v>
      </c>
      <c r="B28" s="177">
        <f>IF(J19&gt;0,#REF!/J19,0)</f>
        <v>0</v>
      </c>
      <c r="C28" s="177">
        <f>IF(K19&gt;0,#REF!/K19,0)</f>
        <v>0</v>
      </c>
      <c r="D28" s="2"/>
      <c r="E28" s="3" t="s">
        <v>0</v>
      </c>
      <c r="F28" s="4" t="s">
        <v>1</v>
      </c>
      <c r="G28" s="5" t="s">
        <v>2</v>
      </c>
      <c r="I28" s="196">
        <f>(M30*M12+N30*N12+O30*O12+M31*M13+N31*N13+O31*O13+M32*M14+N32*N14+O32*O14+M33*M15+N33*N15+O33*O15+M34*M16+N34*N16+O34*O16)/I10</f>
        <v>2.7500000000000003E-3</v>
      </c>
      <c r="J28" s="197">
        <f>IF(R19&gt;0,#REF!/R19,0)</f>
        <v>0</v>
      </c>
      <c r="K28" s="197">
        <f>IF(S19&gt;0,#REF!/S19,0)</f>
        <v>0</v>
      </c>
      <c r="L28" s="2"/>
      <c r="M28" s="3" t="s">
        <v>0</v>
      </c>
      <c r="N28" s="4" t="s">
        <v>1</v>
      </c>
      <c r="O28" s="5" t="s">
        <v>2</v>
      </c>
      <c r="Q28" s="73"/>
      <c r="R28" s="73"/>
      <c r="S28" s="73"/>
      <c r="T28" s="73"/>
      <c r="U28" s="73"/>
      <c r="V28" s="73"/>
      <c r="W28" s="73"/>
      <c r="X28" s="73"/>
      <c r="Y28" s="73"/>
      <c r="Z28" s="73"/>
      <c r="AA28" s="73"/>
      <c r="AB28" s="73"/>
      <c r="AC28" s="73"/>
    </row>
    <row r="29" spans="1:29" ht="12.75" customHeight="1" thickBot="1">
      <c r="A29" s="178">
        <f>IF(I20&gt;0,#REF!/I20,0)</f>
        <v>0</v>
      </c>
      <c r="B29" s="179">
        <f>IF(J20&gt;0,#REF!/J20,0)</f>
        <v>0</v>
      </c>
      <c r="C29" s="179">
        <f>IF(K20&gt;0,#REF!/K20,0)</f>
        <v>0</v>
      </c>
      <c r="D29" s="34"/>
      <c r="E29" s="56">
        <f>IF(E11&gt;0,(E30*E12+E31*E13+E32*E14+E33*E15+E34*E16)/E11,0)</f>
        <v>2.0931901904595383E-3</v>
      </c>
      <c r="F29" s="57">
        <f>IF(F11&gt;0,(F30*F12+F31*F13+F32*F14+F33*F15+F34*F16)/F11,0)</f>
        <v>3.5000000000000005E-3</v>
      </c>
      <c r="G29" s="58">
        <f>IF(G11&gt;0,(G30*G12+G31*G13+G32*G14+G33*G15+G34*G16)/G11,0)</f>
        <v>0</v>
      </c>
      <c r="I29" s="198">
        <f>IF(Q20&gt;0,#REF!/Q20,0)</f>
        <v>0</v>
      </c>
      <c r="J29" s="199">
        <f>IF(R20&gt;0,#REF!/R20,0)</f>
        <v>0</v>
      </c>
      <c r="K29" s="199">
        <f>IF(S20&gt;0,#REF!/S20,0)</f>
        <v>0</v>
      </c>
      <c r="L29" s="34"/>
      <c r="M29" s="56">
        <f>IF(M11&gt;0,(M30*M12+M31*M13+M32*M14+M33*M15+M34*M16)/M11,0)</f>
        <v>2.7772020725388602E-3</v>
      </c>
      <c r="N29" s="57">
        <f>IF(N11&gt;0,(N30*N12+N31*N13+N32*N14+N33*N15+N34*N16)/N11,0)</f>
        <v>2E-3</v>
      </c>
      <c r="O29" s="58">
        <f>IF(O11&gt;0,(O30*O12+O31*O13+O32*O14+O33*O15+O34*O16)/O11,0)</f>
        <v>0</v>
      </c>
      <c r="Q29" s="73"/>
      <c r="R29" s="73"/>
      <c r="S29" s="73"/>
      <c r="T29" s="73"/>
      <c r="U29" s="73"/>
      <c r="V29" s="73"/>
      <c r="W29" s="73"/>
      <c r="X29" s="73"/>
      <c r="Y29" s="73"/>
      <c r="Z29" s="73"/>
      <c r="AA29" s="73"/>
      <c r="AB29" s="73"/>
      <c r="AC29" s="73"/>
    </row>
    <row r="30" spans="1:29" ht="13.5" thickTop="1">
      <c r="A30" s="168" t="s">
        <v>10</v>
      </c>
      <c r="B30" s="169"/>
      <c r="C30" s="169"/>
      <c r="D30" s="47">
        <f>IF(D12&gt;0,(E12*E30+F12*F30+G12*G30)/D12,0)</f>
        <v>1.7999999999999997E-3</v>
      </c>
      <c r="E30" s="59">
        <v>1.5E-3</v>
      </c>
      <c r="F30" s="60">
        <v>3.5000000000000001E-3</v>
      </c>
      <c r="G30" s="61"/>
      <c r="I30" s="168" t="s">
        <v>10</v>
      </c>
      <c r="J30" s="169"/>
      <c r="K30" s="169"/>
      <c r="L30" s="47">
        <f>IF(L12&gt;0,(M12*M30+N12*N30+O12*O30)/L12,0)</f>
        <v>3.2500000000000003E-3</v>
      </c>
      <c r="M30" s="157">
        <f>SUMPRODUCT('Meine Fonds'!$D$3:$D$100,'Meine Fonds'!$F$3:$F$100,'Meine Fonds'!L$3:L$100)/MAX(M21,1)</f>
        <v>3.2500000000000003E-3</v>
      </c>
      <c r="N30" s="158">
        <f>SUMPRODUCT('Meine Fonds'!$D$3:$D$100,'Meine Fonds'!$F$3:$F$100,'Meine Fonds'!M$3:M$100)/MAX(N21,1)</f>
        <v>0</v>
      </c>
      <c r="O30" s="159">
        <f>SUMPRODUCT('Meine Fonds'!$D$3:$D$100,'Meine Fonds'!$F$3:$F$100,'Meine Fonds'!N$3:N$100)/MAX(O21,1)</f>
        <v>0</v>
      </c>
      <c r="Q30" s="73"/>
      <c r="R30" s="73"/>
      <c r="S30" s="73"/>
      <c r="T30" s="73"/>
      <c r="U30" s="73"/>
      <c r="V30" s="73"/>
      <c r="W30" s="73"/>
      <c r="X30" s="73"/>
      <c r="Y30" s="73"/>
      <c r="Z30" s="73"/>
      <c r="AA30" s="73"/>
      <c r="AB30" s="73"/>
      <c r="AC30" s="73"/>
    </row>
    <row r="31" spans="1:29">
      <c r="A31" s="168" t="s">
        <v>3</v>
      </c>
      <c r="B31" s="169"/>
      <c r="C31" s="169"/>
      <c r="D31" s="47">
        <f>IF(D13&gt;0,(E13*E31+F13*F31+G13*G31)/D13,0)</f>
        <v>2.055E-3</v>
      </c>
      <c r="E31" s="62">
        <v>1.8E-3</v>
      </c>
      <c r="F31" s="32">
        <v>3.5000000000000001E-3</v>
      </c>
      <c r="G31" s="63"/>
      <c r="I31" s="168" t="s">
        <v>3</v>
      </c>
      <c r="J31" s="169"/>
      <c r="K31" s="169"/>
      <c r="L31" s="47">
        <f>IF(L13&gt;0,(M13*M31+N13*N31+O13*O31)/L13,0)</f>
        <v>2.3790656335384158E-3</v>
      </c>
      <c r="M31" s="160">
        <f>SUMPRODUCT('Meine Fonds'!$D$3:$D$100,'Meine Fonds'!$G$3:$G$100,'Meine Fonds'!L$3:L$100)/MAX(M22,1)</f>
        <v>2.4193134394434137E-3</v>
      </c>
      <c r="N31" s="32">
        <f>SUMPRODUCT('Meine Fonds'!$D$3:$D$100,'Meine Fonds'!$G$3:$G$100,'Meine Fonds'!M$3:M$100)/MAX(N22,1)</f>
        <v>2E-3</v>
      </c>
      <c r="O31" s="161">
        <f>SUMPRODUCT('Meine Fonds'!$D$3:$D$100,'Meine Fonds'!$G$3:$G$100,'Meine Fonds'!N$3:N$100)/MAX(O22,1)</f>
        <v>0</v>
      </c>
      <c r="Q31" s="73"/>
      <c r="R31" s="73"/>
      <c r="S31" s="73"/>
      <c r="T31" s="73"/>
      <c r="U31" s="73"/>
      <c r="V31" s="73"/>
      <c r="W31" s="73"/>
      <c r="X31" s="73"/>
      <c r="Y31" s="73"/>
      <c r="Z31" s="73"/>
      <c r="AA31" s="73"/>
      <c r="AB31" s="73"/>
      <c r="AC31" s="73"/>
    </row>
    <row r="32" spans="1:29">
      <c r="A32" s="168" t="s">
        <v>4</v>
      </c>
      <c r="B32" s="169"/>
      <c r="C32" s="169"/>
      <c r="D32" s="47">
        <f>IF(D14&gt;0,(E14*E32+F14*F32+G14*G32)/D14,0)</f>
        <v>4.4999999999999997E-3</v>
      </c>
      <c r="E32" s="62">
        <v>4.4999999999999997E-3</v>
      </c>
      <c r="F32" s="32">
        <v>5.7999999999999996E-3</v>
      </c>
      <c r="G32" s="63"/>
      <c r="I32" s="168" t="s">
        <v>4</v>
      </c>
      <c r="J32" s="169"/>
      <c r="K32" s="169"/>
      <c r="L32" s="47">
        <f>IF(L14&gt;0,(M14*M32+N14*N32+O14*O32)/L14,0)</f>
        <v>3.2499999999999999E-3</v>
      </c>
      <c r="M32" s="160">
        <f>SUMPRODUCT('Meine Fonds'!$D$3:$D$100,'Meine Fonds'!$H$3:$H$100,'Meine Fonds'!L$3:L$100)/MAX(M23,1)</f>
        <v>3.2499999999999999E-3</v>
      </c>
      <c r="N32" s="32">
        <f>SUMPRODUCT('Meine Fonds'!$D$3:$D$100,'Meine Fonds'!$H$3:$H$100,'Meine Fonds'!M$3:M$100)/MAX(N23,1)</f>
        <v>0</v>
      </c>
      <c r="O32" s="161">
        <f>SUMPRODUCT('Meine Fonds'!$D$3:$D$100,'Meine Fonds'!$H$3:$H$100,'Meine Fonds'!N$3:N$100)/MAX(O23,1)</f>
        <v>0</v>
      </c>
      <c r="Q32" s="73"/>
      <c r="R32" s="73"/>
      <c r="S32" s="73"/>
      <c r="T32" s="73"/>
      <c r="U32" s="73"/>
      <c r="V32" s="73"/>
      <c r="W32" s="73"/>
      <c r="X32" s="73"/>
      <c r="Y32" s="73"/>
      <c r="Z32" s="73"/>
      <c r="AA32" s="73"/>
      <c r="AB32" s="73"/>
      <c r="AC32" s="73"/>
    </row>
    <row r="33" spans="1:29">
      <c r="A33" s="168" t="s">
        <v>5</v>
      </c>
      <c r="B33" s="169"/>
      <c r="C33" s="169"/>
      <c r="D33" s="47">
        <f>IF(D15&gt;0,(E15*E33+F15*F33+G15*G33)/D15,0)</f>
        <v>2E-3</v>
      </c>
      <c r="E33" s="62">
        <v>2E-3</v>
      </c>
      <c r="F33" s="32">
        <v>6.4999999999999997E-3</v>
      </c>
      <c r="G33" s="63"/>
      <c r="I33" s="168" t="s">
        <v>5</v>
      </c>
      <c r="J33" s="169"/>
      <c r="K33" s="169"/>
      <c r="L33" s="47">
        <f>IF(L15&gt;0,(M15*M33+N15*N33+O15*O33)/L15,0)</f>
        <v>2.5000000000000001E-3</v>
      </c>
      <c r="M33" s="160">
        <f>SUMPRODUCT('Meine Fonds'!$D$3:$D$100,'Meine Fonds'!$I$3:$I$100,'Meine Fonds'!L$3:L$100)/MAX(M24,1)</f>
        <v>2.5000000000000001E-3</v>
      </c>
      <c r="N33" s="32">
        <f>SUMPRODUCT('Meine Fonds'!$D$3:$D$100,'Meine Fonds'!$I$3:$I$100,'Meine Fonds'!M$3:M$100)/MAX(N24,1)</f>
        <v>0</v>
      </c>
      <c r="O33" s="161">
        <f>SUMPRODUCT('Meine Fonds'!$D$3:$D$100,'Meine Fonds'!$I$3:$I$100,'Meine Fonds'!N$3:N$100)/MAX(O24,1)</f>
        <v>0</v>
      </c>
      <c r="Q33" s="73"/>
      <c r="R33" s="73"/>
      <c r="S33" s="73"/>
      <c r="T33" s="73"/>
      <c r="U33" s="73"/>
      <c r="V33" s="73"/>
      <c r="W33" s="73"/>
      <c r="X33" s="73"/>
      <c r="Y33" s="73"/>
      <c r="Z33" s="73"/>
      <c r="AA33" s="73"/>
      <c r="AB33" s="73"/>
      <c r="AC33" s="73"/>
    </row>
    <row r="34" spans="1:29" ht="13.5" thickBot="1">
      <c r="A34" s="168" t="s">
        <v>6</v>
      </c>
      <c r="B34" s="169"/>
      <c r="C34" s="169"/>
      <c r="D34" s="47">
        <f>IF(D16&gt;0,(E16*E34+F16*F34+G16*G34)/D16,0)</f>
        <v>0</v>
      </c>
      <c r="E34" s="64">
        <v>9.4999999999999998E-3</v>
      </c>
      <c r="F34" s="65"/>
      <c r="G34" s="66"/>
      <c r="I34" s="168" t="s">
        <v>6</v>
      </c>
      <c r="J34" s="169"/>
      <c r="K34" s="169"/>
      <c r="L34" s="47">
        <f>IF(L16&gt;0,(M16*M34+N16*N34+O16*O34)/L16,0)</f>
        <v>2.5000000000000001E-3</v>
      </c>
      <c r="M34" s="162">
        <f>SUMPRODUCT('Meine Fonds'!$D$3:$D$100,'Meine Fonds'!$J$3:$J$100,'Meine Fonds'!L$3:L$100)/MAX(M25,1)</f>
        <v>2.5000000000000001E-3</v>
      </c>
      <c r="N34" s="163">
        <f>SUMPRODUCT('Meine Fonds'!$D$3:$D$100,'Meine Fonds'!$J$3:$J$100,'Meine Fonds'!M$3:M$100)/MAX(N25,1)</f>
        <v>0</v>
      </c>
      <c r="O34" s="164">
        <f>SUMPRODUCT('Meine Fonds'!$D$3:$D$100,'Meine Fonds'!$J$3:$J$100,'Meine Fonds'!N$3:N$100)/MAX(O25,1)</f>
        <v>0</v>
      </c>
      <c r="Q34" s="73"/>
      <c r="R34" s="73"/>
      <c r="S34" s="73"/>
      <c r="T34" s="73"/>
      <c r="U34" s="73"/>
      <c r="V34" s="73"/>
      <c r="W34" s="73"/>
      <c r="X34" s="73"/>
      <c r="Y34" s="73"/>
      <c r="Z34" s="73"/>
      <c r="AA34" s="73"/>
      <c r="AB34" s="73"/>
      <c r="AC34" s="73"/>
    </row>
    <row r="35" spans="1:29" ht="14.25" thickTop="1" thickBot="1">
      <c r="A35" s="170" t="s">
        <v>7</v>
      </c>
      <c r="B35" s="171"/>
      <c r="C35" s="171"/>
      <c r="D35" s="11"/>
      <c r="E35" s="12"/>
      <c r="F35" s="12"/>
      <c r="G35" s="13"/>
      <c r="I35" s="170" t="s">
        <v>7</v>
      </c>
      <c r="J35" s="171"/>
      <c r="K35" s="171"/>
      <c r="L35" s="11"/>
      <c r="M35" s="12"/>
      <c r="N35" s="12"/>
      <c r="O35" s="13"/>
      <c r="Q35" s="73"/>
      <c r="R35" s="73"/>
      <c r="S35" s="73"/>
      <c r="T35" s="73"/>
      <c r="U35" s="73"/>
      <c r="V35" s="73"/>
      <c r="W35" s="73"/>
      <c r="X35" s="73"/>
      <c r="Y35" s="73"/>
      <c r="Z35" s="73"/>
      <c r="AA35" s="73"/>
      <c r="AB35" s="73"/>
      <c r="AC35" s="73"/>
    </row>
    <row r="36" spans="1:29">
      <c r="A36" s="37"/>
      <c r="B36" s="37"/>
      <c r="C36" s="37"/>
      <c r="D36" s="37"/>
      <c r="E36" s="37"/>
      <c r="F36" s="37"/>
      <c r="G36" s="37"/>
      <c r="H36" s="37"/>
      <c r="I36" s="37"/>
      <c r="J36" s="37"/>
      <c r="K36" s="37"/>
      <c r="L36" s="37"/>
      <c r="M36" s="37"/>
      <c r="N36" s="37"/>
      <c r="O36" s="37"/>
      <c r="Q36" s="73"/>
      <c r="R36" s="73"/>
      <c r="S36" s="73"/>
      <c r="T36" s="73"/>
      <c r="U36" s="73"/>
      <c r="V36" s="73"/>
      <c r="W36" s="73"/>
      <c r="X36" s="73"/>
      <c r="Y36" s="73"/>
      <c r="Z36" s="73"/>
      <c r="AA36" s="73"/>
      <c r="AB36" s="73"/>
      <c r="AC36" s="73"/>
    </row>
    <row r="37" spans="1:29" ht="13.5" thickBot="1">
      <c r="Q37" s="73"/>
      <c r="R37" s="73"/>
      <c r="S37" s="73"/>
      <c r="T37" s="73"/>
      <c r="U37" s="73"/>
      <c r="V37" s="73"/>
      <c r="W37" s="73"/>
      <c r="X37" s="73"/>
      <c r="Y37" s="73"/>
      <c r="Z37" s="73"/>
      <c r="AA37" s="73"/>
      <c r="AB37" s="73"/>
      <c r="AC37" s="73"/>
    </row>
    <row r="38" spans="1:29">
      <c r="A38" s="188">
        <f t="shared" ref="A38:C39" si="2">IF(A19&gt;0,I38/A19,0)</f>
        <v>-7.105427357601002E-17</v>
      </c>
      <c r="B38" s="189">
        <f t="shared" si="2"/>
        <v>0</v>
      </c>
      <c r="C38" s="189">
        <f t="shared" si="2"/>
        <v>0</v>
      </c>
      <c r="D38" s="2"/>
      <c r="E38" s="3" t="s">
        <v>0</v>
      </c>
      <c r="F38" s="4" t="s">
        <v>1</v>
      </c>
      <c r="G38" s="5" t="s">
        <v>2</v>
      </c>
      <c r="I38" s="192">
        <f>SUM(M39:O39)</f>
        <v>-2.8421709430404007E-14</v>
      </c>
      <c r="J38" s="193"/>
      <c r="K38" s="193"/>
      <c r="L38" s="2"/>
      <c r="M38" s="3" t="s">
        <v>0</v>
      </c>
      <c r="N38" s="4" t="s">
        <v>1</v>
      </c>
      <c r="O38" s="5" t="s">
        <v>2</v>
      </c>
      <c r="Q38" s="73"/>
      <c r="R38" s="73"/>
      <c r="S38" s="73"/>
      <c r="T38" s="73"/>
      <c r="U38" s="73"/>
      <c r="V38" s="73"/>
      <c r="W38" s="73"/>
      <c r="X38" s="73"/>
      <c r="Y38" s="73"/>
      <c r="Z38" s="73"/>
      <c r="AA38" s="73"/>
      <c r="AB38" s="73"/>
      <c r="AC38" s="73"/>
    </row>
    <row r="39" spans="1:29">
      <c r="A39" s="190">
        <f t="shared" si="2"/>
        <v>0</v>
      </c>
      <c r="B39" s="191">
        <f t="shared" si="2"/>
        <v>0</v>
      </c>
      <c r="C39" s="191">
        <f t="shared" si="2"/>
        <v>0</v>
      </c>
      <c r="D39" s="34"/>
      <c r="E39" s="35">
        <f t="shared" ref="E39:G44" si="3">IF(E20&gt;0,M39/E20,0)</f>
        <v>4.3727986625510848E-2</v>
      </c>
      <c r="F39" s="36">
        <f>IF(F20&gt;0,N39/F20,0)</f>
        <v>-0.53599118816972791</v>
      </c>
      <c r="G39" s="38">
        <f t="shared" si="3"/>
        <v>0</v>
      </c>
      <c r="I39" s="194"/>
      <c r="J39" s="195"/>
      <c r="K39" s="195"/>
      <c r="L39" s="6"/>
      <c r="M39" s="20">
        <f>SUM(M40:M44)</f>
        <v>16.171840799266953</v>
      </c>
      <c r="N39" s="21">
        <f>SUM(N40:N44)</f>
        <v>-16.171840799266981</v>
      </c>
      <c r="O39" s="22">
        <f>SUM(O40:O44)</f>
        <v>0</v>
      </c>
      <c r="Q39" s="73"/>
      <c r="R39" s="73"/>
      <c r="S39" s="73"/>
      <c r="T39" s="73"/>
      <c r="U39" s="73"/>
      <c r="V39" s="73"/>
      <c r="W39" s="73"/>
      <c r="X39" s="73"/>
      <c r="Y39" s="73"/>
      <c r="Z39" s="73"/>
      <c r="AA39" s="73"/>
      <c r="AB39" s="73"/>
      <c r="AC39" s="73"/>
    </row>
    <row r="40" spans="1:29">
      <c r="A40" s="168" t="s">
        <v>10</v>
      </c>
      <c r="B40" s="169"/>
      <c r="C40" s="169"/>
      <c r="D40" s="7">
        <f>IF(D21&gt;0,L40/D21,0)</f>
        <v>0.2067391601512745</v>
      </c>
      <c r="E40" s="32">
        <f t="shared" si="3"/>
        <v>0.4196931295897347</v>
      </c>
      <c r="F40" s="32">
        <f>IF(F21&gt;0,N40/F21,0)</f>
        <v>-1</v>
      </c>
      <c r="G40" s="33">
        <f t="shared" si="3"/>
        <v>0</v>
      </c>
      <c r="I40" s="168" t="s">
        <v>10</v>
      </c>
      <c r="J40" s="169"/>
      <c r="K40" s="169"/>
      <c r="L40" s="14">
        <f>SUM(M40:O40)</f>
        <v>21.412893847045559</v>
      </c>
      <c r="M40" s="30">
        <f t="shared" ref="M40:O44" si="4">M21-E21</f>
        <v>36.949060651179849</v>
      </c>
      <c r="N40" s="30">
        <f t="shared" si="4"/>
        <v>-15.536166804134291</v>
      </c>
      <c r="O40" s="31">
        <f t="shared" si="4"/>
        <v>0</v>
      </c>
      <c r="Q40" s="73"/>
      <c r="R40" s="73"/>
      <c r="S40" s="73"/>
      <c r="T40" s="73"/>
      <c r="U40" s="73"/>
      <c r="V40" s="73"/>
      <c r="W40" s="73"/>
      <c r="X40" s="73"/>
      <c r="Y40" s="73"/>
      <c r="Z40" s="73"/>
      <c r="AA40" s="73"/>
      <c r="AB40" s="73"/>
      <c r="AC40" s="73"/>
    </row>
    <row r="41" spans="1:29">
      <c r="A41" s="168" t="s">
        <v>3</v>
      </c>
      <c r="B41" s="169"/>
      <c r="C41" s="169"/>
      <c r="D41" s="7">
        <f>IF(D22&gt;0,L41/D22,0)</f>
        <v>0.49486901415554907</v>
      </c>
      <c r="E41" s="32">
        <f t="shared" si="3"/>
        <v>0.58986352059910085</v>
      </c>
      <c r="F41" s="32">
        <f>IF(F22&gt;0,N41/F22,0)</f>
        <v>-4.3433189024577379E-2</v>
      </c>
      <c r="G41" s="33">
        <f>IF(G22&gt;0,O41/G22,0)</f>
        <v>0</v>
      </c>
      <c r="I41" s="168" t="s">
        <v>3</v>
      </c>
      <c r="J41" s="169"/>
      <c r="K41" s="169"/>
      <c r="L41" s="14">
        <f>SUM(M41:O41)</f>
        <v>48.284943743155466</v>
      </c>
      <c r="M41" s="30">
        <f t="shared" si="4"/>
        <v>48.920617738288158</v>
      </c>
      <c r="N41" s="30">
        <f t="shared" si="4"/>
        <v>-0.63567399513268974</v>
      </c>
      <c r="O41" s="31">
        <f t="shared" si="4"/>
        <v>0</v>
      </c>
      <c r="Q41" s="73"/>
      <c r="R41" s="73"/>
      <c r="S41" s="73"/>
      <c r="T41" s="73"/>
      <c r="U41" s="73"/>
      <c r="V41" s="73"/>
      <c r="W41" s="73"/>
      <c r="X41" s="73"/>
      <c r="Y41" s="73"/>
      <c r="Z41" s="73"/>
      <c r="AA41" s="73"/>
      <c r="AB41" s="73"/>
      <c r="AC41" s="73"/>
    </row>
    <row r="42" spans="1:29">
      <c r="A42" s="168" t="s">
        <v>4</v>
      </c>
      <c r="B42" s="169"/>
      <c r="C42" s="169"/>
      <c r="D42" s="7">
        <f>IF(D23&gt;0,L42/D23,0)</f>
        <v>-0.16207839809299585</v>
      </c>
      <c r="E42" s="32">
        <f t="shared" si="3"/>
        <v>-0.16207839809299585</v>
      </c>
      <c r="F42" s="32">
        <f t="shared" si="3"/>
        <v>0</v>
      </c>
      <c r="G42" s="33">
        <f t="shared" si="3"/>
        <v>0</v>
      </c>
      <c r="I42" s="168" t="s">
        <v>4</v>
      </c>
      <c r="J42" s="169"/>
      <c r="K42" s="169"/>
      <c r="L42" s="14">
        <f>SUM(M42:O42)</f>
        <v>-6.163555771960592</v>
      </c>
      <c r="M42" s="30">
        <f t="shared" si="4"/>
        <v>-6.163555771960592</v>
      </c>
      <c r="N42" s="30">
        <f t="shared" si="4"/>
        <v>0</v>
      </c>
      <c r="O42" s="31">
        <f t="shared" si="4"/>
        <v>0</v>
      </c>
      <c r="Q42" s="73"/>
      <c r="R42" s="73"/>
      <c r="S42" s="73"/>
      <c r="T42" s="73"/>
      <c r="U42" s="73"/>
      <c r="V42" s="73"/>
      <c r="W42" s="73"/>
      <c r="X42" s="73"/>
      <c r="Y42" s="73"/>
      <c r="Z42" s="73"/>
      <c r="AA42" s="73"/>
      <c r="AB42" s="73"/>
      <c r="AC42" s="73"/>
    </row>
    <row r="43" spans="1:29">
      <c r="A43" s="168" t="s">
        <v>5</v>
      </c>
      <c r="B43" s="169"/>
      <c r="C43" s="169"/>
      <c r="D43" s="7">
        <f>IF(D24&gt;0,L43/D24,0)</f>
        <v>-0.40440433566321815</v>
      </c>
      <c r="E43" s="32">
        <f t="shared" si="3"/>
        <v>-0.40440433566321815</v>
      </c>
      <c r="F43" s="32">
        <f t="shared" si="3"/>
        <v>0</v>
      </c>
      <c r="G43" s="33">
        <f t="shared" si="3"/>
        <v>0</v>
      </c>
      <c r="I43" s="168" t="s">
        <v>5</v>
      </c>
      <c r="J43" s="169"/>
      <c r="K43" s="169"/>
      <c r="L43" s="14">
        <f>SUM(M43:O43)</f>
        <v>-65.03879535886233</v>
      </c>
      <c r="M43" s="30">
        <f t="shared" si="4"/>
        <v>-65.03879535886233</v>
      </c>
      <c r="N43" s="30">
        <f t="shared" si="4"/>
        <v>0</v>
      </c>
      <c r="O43" s="31">
        <f t="shared" si="4"/>
        <v>0</v>
      </c>
      <c r="Q43" s="73"/>
      <c r="R43" s="73"/>
      <c r="S43" s="73"/>
      <c r="T43" s="73"/>
      <c r="U43" s="73"/>
      <c r="V43" s="73"/>
      <c r="W43" s="73"/>
      <c r="X43" s="73"/>
      <c r="Y43" s="73"/>
      <c r="Z43" s="73"/>
      <c r="AA43" s="73"/>
      <c r="AB43" s="73"/>
      <c r="AC43" s="73"/>
    </row>
    <row r="44" spans="1:29">
      <c r="A44" s="168" t="s">
        <v>6</v>
      </c>
      <c r="B44" s="169"/>
      <c r="C44" s="169"/>
      <c r="D44" s="7">
        <f>IF(D25&gt;0,L44/D25,0)</f>
        <v>0</v>
      </c>
      <c r="E44" s="32">
        <f t="shared" si="3"/>
        <v>0</v>
      </c>
      <c r="F44" s="32">
        <f t="shared" si="3"/>
        <v>0</v>
      </c>
      <c r="G44" s="33">
        <f t="shared" si="3"/>
        <v>0</v>
      </c>
      <c r="I44" s="168" t="s">
        <v>6</v>
      </c>
      <c r="J44" s="169"/>
      <c r="K44" s="169"/>
      <c r="L44" s="14">
        <f>SUM(M44:O44)</f>
        <v>1.5045135406218655</v>
      </c>
      <c r="M44" s="30">
        <f t="shared" si="4"/>
        <v>1.5045135406218655</v>
      </c>
      <c r="N44" s="30">
        <f t="shared" si="4"/>
        <v>0</v>
      </c>
      <c r="O44" s="31">
        <f t="shared" si="4"/>
        <v>0</v>
      </c>
      <c r="Q44" s="73"/>
      <c r="R44" s="73"/>
      <c r="S44" s="73"/>
      <c r="T44" s="73"/>
      <c r="U44" s="73"/>
      <c r="V44" s="73"/>
      <c r="W44" s="73"/>
      <c r="X44" s="73"/>
      <c r="Y44" s="73"/>
      <c r="Z44" s="73"/>
      <c r="AA44" s="73"/>
      <c r="AB44" s="73"/>
      <c r="AC44" s="73"/>
    </row>
    <row r="45" spans="1:29" ht="13.5" thickBot="1">
      <c r="A45" s="170" t="s">
        <v>7</v>
      </c>
      <c r="B45" s="171"/>
      <c r="C45" s="171"/>
      <c r="D45" s="11"/>
      <c r="E45" s="12"/>
      <c r="F45" s="12"/>
      <c r="G45" s="13"/>
      <c r="I45" s="170" t="s">
        <v>7</v>
      </c>
      <c r="J45" s="171"/>
      <c r="K45" s="171"/>
      <c r="L45" s="11"/>
      <c r="M45" s="12"/>
      <c r="N45" s="12"/>
      <c r="O45" s="13"/>
      <c r="Q45" s="73"/>
      <c r="R45" s="73"/>
      <c r="S45" s="73"/>
      <c r="T45" s="73"/>
      <c r="U45" s="73"/>
      <c r="V45" s="73"/>
      <c r="W45" s="73"/>
      <c r="X45" s="73"/>
      <c r="Y45" s="73"/>
      <c r="Z45" s="73"/>
      <c r="AA45" s="73"/>
      <c r="AB45" s="73"/>
      <c r="AC45" s="73"/>
    </row>
    <row r="46" spans="1:29">
      <c r="Q46" s="73"/>
      <c r="R46" s="73"/>
      <c r="S46" s="73"/>
      <c r="T46" s="73"/>
      <c r="U46" s="73"/>
      <c r="V46" s="73"/>
      <c r="W46" s="73"/>
      <c r="X46" s="73"/>
      <c r="Y46" s="73"/>
      <c r="Z46" s="73"/>
      <c r="AA46" s="73"/>
      <c r="AB46" s="73"/>
      <c r="AC46" s="73"/>
    </row>
    <row r="47" spans="1:29">
      <c r="Q47" s="73"/>
      <c r="R47" s="73"/>
      <c r="S47" s="73"/>
      <c r="T47" s="73"/>
      <c r="U47" s="73"/>
      <c r="V47" s="73"/>
      <c r="W47" s="73"/>
      <c r="X47" s="73"/>
      <c r="Y47" s="73"/>
      <c r="Z47" s="73"/>
      <c r="AA47" s="73"/>
      <c r="AB47" s="73"/>
      <c r="AC47" s="73"/>
    </row>
    <row r="48" spans="1:29">
      <c r="Q48" s="73"/>
      <c r="R48" s="73"/>
      <c r="S48" s="73"/>
      <c r="T48" s="73"/>
      <c r="U48" s="73"/>
      <c r="V48" s="73"/>
      <c r="W48" s="73"/>
      <c r="X48" s="73"/>
      <c r="Y48" s="73"/>
      <c r="Z48" s="73"/>
      <c r="AA48" s="73"/>
      <c r="AB48" s="73"/>
      <c r="AC48" s="73"/>
    </row>
    <row r="49" spans="1:24">
      <c r="Q49" s="87"/>
      <c r="R49" s="87"/>
      <c r="T49" s="87"/>
      <c r="U49" s="87"/>
      <c r="V49" s="87"/>
      <c r="W49" s="89"/>
      <c r="X49" s="87"/>
    </row>
    <row r="50" spans="1:24">
      <c r="Q50" s="87"/>
      <c r="R50" s="87"/>
      <c r="T50" s="87"/>
      <c r="U50" s="87"/>
      <c r="V50" s="87"/>
      <c r="W50" s="89"/>
      <c r="X50" s="87"/>
    </row>
    <row r="51" spans="1:24">
      <c r="Q51" s="87"/>
      <c r="R51" s="87"/>
      <c r="T51" s="87"/>
      <c r="U51" s="87"/>
      <c r="V51" s="87"/>
      <c r="W51" s="89"/>
      <c r="X51" s="87"/>
    </row>
    <row r="52" spans="1:24">
      <c r="Q52" s="87"/>
      <c r="R52" s="87"/>
      <c r="T52" s="87"/>
      <c r="U52" s="87"/>
      <c r="V52" s="87"/>
      <c r="W52" s="89"/>
      <c r="X52" s="87"/>
    </row>
    <row r="53" spans="1:24">
      <c r="A53" s="85"/>
    </row>
    <row r="54" spans="1:24">
      <c r="A54" s="85"/>
    </row>
    <row r="55" spans="1:24">
      <c r="A55" s="85"/>
    </row>
    <row r="56" spans="1:24">
      <c r="A56" s="85"/>
    </row>
    <row r="57" spans="1:24">
      <c r="A57" s="85"/>
    </row>
    <row r="58" spans="1:24">
      <c r="A58" s="85"/>
    </row>
    <row r="59" spans="1:24">
      <c r="A59" s="85"/>
    </row>
    <row r="60" spans="1:24">
      <c r="A60" s="85"/>
    </row>
    <row r="61" spans="1:24">
      <c r="A61" s="85"/>
    </row>
    <row r="62" spans="1:24">
      <c r="A62" s="85"/>
    </row>
    <row r="63" spans="1:24">
      <c r="A63" s="85"/>
    </row>
    <row r="64" spans="1:24">
      <c r="A64" s="85"/>
    </row>
    <row r="65" spans="1:8">
      <c r="A65" s="85"/>
    </row>
    <row r="66" spans="1:8">
      <c r="A66" s="85"/>
    </row>
    <row r="67" spans="1:8">
      <c r="A67" s="85"/>
    </row>
    <row r="68" spans="1:8">
      <c r="A68" s="85"/>
    </row>
    <row r="69" spans="1:8">
      <c r="A69" s="85"/>
    </row>
    <row r="70" spans="1:8">
      <c r="A70" s="85"/>
    </row>
    <row r="71" spans="1:8">
      <c r="A71" s="85"/>
    </row>
    <row r="72" spans="1:8">
      <c r="A72" s="85"/>
    </row>
    <row r="73" spans="1:8">
      <c r="A73" s="85"/>
    </row>
    <row r="74" spans="1:8">
      <c r="A74" s="85"/>
    </row>
    <row r="75" spans="1:8">
      <c r="A75" s="85"/>
    </row>
    <row r="76" spans="1:8">
      <c r="A76" s="85"/>
    </row>
    <row r="77" spans="1:8">
      <c r="A77" s="85"/>
    </row>
    <row r="78" spans="1:8">
      <c r="A78" s="85"/>
    </row>
    <row r="79" spans="1:8" ht="12.75" customHeight="1">
      <c r="A79" s="90"/>
      <c r="B79" s="91"/>
      <c r="C79" s="91"/>
      <c r="D79" s="91"/>
      <c r="E79" s="91"/>
      <c r="F79" s="91"/>
      <c r="G79" s="91"/>
      <c r="H79" s="91"/>
    </row>
    <row r="80" spans="1:8">
      <c r="A80" s="85"/>
    </row>
    <row r="81" spans="1:9">
      <c r="A81" s="1" t="s">
        <v>8</v>
      </c>
    </row>
    <row r="83" spans="1:9">
      <c r="A83" t="s">
        <v>405</v>
      </c>
      <c r="C83" s="17" t="s">
        <v>406</v>
      </c>
    </row>
    <row r="84" spans="1:9">
      <c r="A84" s="73" t="s">
        <v>417</v>
      </c>
      <c r="B84" s="73"/>
      <c r="C84" s="17" t="s">
        <v>428</v>
      </c>
    </row>
    <row r="85" spans="1:9" s="73" customFormat="1">
      <c r="A85" t="s">
        <v>9</v>
      </c>
      <c r="B85"/>
      <c r="C85" s="17" t="s">
        <v>404</v>
      </c>
    </row>
    <row r="86" spans="1:9">
      <c r="A86" t="s">
        <v>379</v>
      </c>
      <c r="C86" s="17" t="s">
        <v>380</v>
      </c>
    </row>
    <row r="87" spans="1:9">
      <c r="A87" t="s">
        <v>430</v>
      </c>
      <c r="C87" s="17" t="s">
        <v>431</v>
      </c>
    </row>
    <row r="89" spans="1:9">
      <c r="D89" s="73"/>
      <c r="E89" s="73"/>
    </row>
    <row r="90" spans="1:9">
      <c r="F90" s="73"/>
      <c r="G90" s="73"/>
    </row>
    <row r="95" spans="1:9">
      <c r="C95" s="73"/>
      <c r="H95" s="73"/>
      <c r="I95" s="73"/>
    </row>
  </sheetData>
  <mergeCells count="65">
    <mergeCell ref="A14:C14"/>
    <mergeCell ref="A15:C15"/>
    <mergeCell ref="A16:C16"/>
    <mergeCell ref="A17:C17"/>
    <mergeCell ref="A24:C24"/>
    <mergeCell ref="A1:C2"/>
    <mergeCell ref="A10:C11"/>
    <mergeCell ref="A12:C12"/>
    <mergeCell ref="A13:C13"/>
    <mergeCell ref="A3:C3"/>
    <mergeCell ref="A4:C4"/>
    <mergeCell ref="A5:C5"/>
    <mergeCell ref="A6:C6"/>
    <mergeCell ref="A7:C7"/>
    <mergeCell ref="A8:C8"/>
    <mergeCell ref="I16:K16"/>
    <mergeCell ref="I17:K17"/>
    <mergeCell ref="A41:C41"/>
    <mergeCell ref="A38:C39"/>
    <mergeCell ref="A40:C40"/>
    <mergeCell ref="I40:K40"/>
    <mergeCell ref="I41:K41"/>
    <mergeCell ref="I24:K24"/>
    <mergeCell ref="I25:K25"/>
    <mergeCell ref="I26:K26"/>
    <mergeCell ref="I38:K39"/>
    <mergeCell ref="I35:K35"/>
    <mergeCell ref="I28:K29"/>
    <mergeCell ref="I30:K30"/>
    <mergeCell ref="I31:K31"/>
    <mergeCell ref="A25:C25"/>
    <mergeCell ref="I10:K11"/>
    <mergeCell ref="I12:K12"/>
    <mergeCell ref="I13:K13"/>
    <mergeCell ref="I14:K14"/>
    <mergeCell ref="I15:K15"/>
    <mergeCell ref="I1:O2"/>
    <mergeCell ref="I3:O3"/>
    <mergeCell ref="A42:C42"/>
    <mergeCell ref="A28:C29"/>
    <mergeCell ref="A30:C30"/>
    <mergeCell ref="A31:C31"/>
    <mergeCell ref="A32:C32"/>
    <mergeCell ref="A26:C26"/>
    <mergeCell ref="A19:C20"/>
    <mergeCell ref="A21:C21"/>
    <mergeCell ref="A22:C22"/>
    <mergeCell ref="A23:C23"/>
    <mergeCell ref="I19:K20"/>
    <mergeCell ref="I21:K21"/>
    <mergeCell ref="I22:K22"/>
    <mergeCell ref="I23:K23"/>
    <mergeCell ref="A33:C33"/>
    <mergeCell ref="A34:C34"/>
    <mergeCell ref="A35:C35"/>
    <mergeCell ref="I32:K32"/>
    <mergeCell ref="I33:K33"/>
    <mergeCell ref="I34:K34"/>
    <mergeCell ref="I42:K42"/>
    <mergeCell ref="I43:K43"/>
    <mergeCell ref="I45:K45"/>
    <mergeCell ref="A45:C45"/>
    <mergeCell ref="A43:C43"/>
    <mergeCell ref="A44:C44"/>
    <mergeCell ref="I44:K44"/>
  </mergeCells>
  <phoneticPr fontId="4" type="noConversion"/>
  <hyperlinks>
    <hyperlink ref="C83" r:id="rId1"/>
    <hyperlink ref="C85" r:id="rId2"/>
    <hyperlink ref="C86" r:id="rId3"/>
    <hyperlink ref="C84" r:id="rId4"/>
    <hyperlink ref="C87" r:id="rId5"/>
  </hyperlinks>
  <pageMargins left="0.78740157499999996" right="0.78740157499999996" top="0.984251969" bottom="0.984251969" header="0.4921259845" footer="0.4921259845"/>
  <pageSetup paperSize="9" orientation="portrait" horizontalDpi="4294967294" r:id="rId6"/>
  <headerFooter alignWithMargins="0"/>
  <drawing r:id="rId7"/>
  <legacyDrawing r:id="rId8"/>
  <mc:AlternateContent xmlns:mc="http://schemas.openxmlformats.org/markup-compatibility/2006">
    <mc:Choice Requires="x14">
      <controls>
        <mc:AlternateContent xmlns:mc="http://schemas.openxmlformats.org/markup-compatibility/2006">
          <mc:Choice Requires="x14">
            <control shapeId="4098" r:id="rId9" name="Check Box 2">
              <controlPr defaultSize="0" autoFill="0" autoLine="0" autoPict="0">
                <anchor moveWithCells="1">
                  <from>
                    <xdr:col>6</xdr:col>
                    <xdr:colOff>285750</xdr:colOff>
                    <xdr:row>1</xdr:row>
                    <xdr:rowOff>171450</xdr:rowOff>
                  </from>
                  <to>
                    <xdr:col>6</xdr:col>
                    <xdr:colOff>590550</xdr:colOff>
                    <xdr:row>3</xdr:row>
                    <xdr:rowOff>9525</xdr:rowOff>
                  </to>
                </anchor>
              </controlPr>
            </control>
          </mc:Choice>
        </mc:AlternateContent>
        <mc:AlternateContent xmlns:mc="http://schemas.openxmlformats.org/markup-compatibility/2006">
          <mc:Choice Requires="x14">
            <control shapeId="4099" r:id="rId10" name="Check Box 3">
              <controlPr defaultSize="0" autoFill="0" autoLine="0" autoPict="0">
                <anchor moveWithCells="1">
                  <from>
                    <xdr:col>6</xdr:col>
                    <xdr:colOff>285750</xdr:colOff>
                    <xdr:row>2</xdr:row>
                    <xdr:rowOff>180975</xdr:rowOff>
                  </from>
                  <to>
                    <xdr:col>6</xdr:col>
                    <xdr:colOff>590550</xdr:colOff>
                    <xdr:row>4</xdr:row>
                    <xdr:rowOff>19050</xdr:rowOff>
                  </to>
                </anchor>
              </controlPr>
            </control>
          </mc:Choice>
        </mc:AlternateContent>
        <mc:AlternateContent xmlns:mc="http://schemas.openxmlformats.org/markup-compatibility/2006">
          <mc:Choice Requires="x14">
            <control shapeId="4100" r:id="rId11" name="Check Box 4">
              <controlPr defaultSize="0" autoFill="0" autoLine="0" autoPict="0">
                <anchor moveWithCells="1">
                  <from>
                    <xdr:col>6</xdr:col>
                    <xdr:colOff>285750</xdr:colOff>
                    <xdr:row>3</xdr:row>
                    <xdr:rowOff>171450</xdr:rowOff>
                  </from>
                  <to>
                    <xdr:col>6</xdr:col>
                    <xdr:colOff>590550</xdr:colOff>
                    <xdr:row>5</xdr:row>
                    <xdr:rowOff>9525</xdr:rowOff>
                  </to>
                </anchor>
              </controlPr>
            </control>
          </mc:Choice>
        </mc:AlternateContent>
        <mc:AlternateContent xmlns:mc="http://schemas.openxmlformats.org/markup-compatibility/2006">
          <mc:Choice Requires="x14">
            <control shapeId="4101" r:id="rId12" name="Check Box 5">
              <controlPr defaultSize="0" autoFill="0" autoLine="0" autoPict="0">
                <anchor moveWithCells="1">
                  <from>
                    <xdr:col>6</xdr:col>
                    <xdr:colOff>285750</xdr:colOff>
                    <xdr:row>4</xdr:row>
                    <xdr:rowOff>171450</xdr:rowOff>
                  </from>
                  <to>
                    <xdr:col>6</xdr:col>
                    <xdr:colOff>590550</xdr:colOff>
                    <xdr:row>6</xdr:row>
                    <xdr:rowOff>9525</xdr:rowOff>
                  </to>
                </anchor>
              </controlPr>
            </control>
          </mc:Choice>
        </mc:AlternateContent>
        <mc:AlternateContent xmlns:mc="http://schemas.openxmlformats.org/markup-compatibility/2006">
          <mc:Choice Requires="x14">
            <control shapeId="4102" r:id="rId13" name="Check Box 6">
              <controlPr defaultSize="0" autoFill="0" autoLine="0" autoPict="0">
                <anchor moveWithCells="1">
                  <from>
                    <xdr:col>6</xdr:col>
                    <xdr:colOff>285750</xdr:colOff>
                    <xdr:row>5</xdr:row>
                    <xdr:rowOff>171450</xdr:rowOff>
                  </from>
                  <to>
                    <xdr:col>6</xdr:col>
                    <xdr:colOff>590550</xdr:colOff>
                    <xdr:row>7</xdr:row>
                    <xdr:rowOff>9525</xdr:rowOff>
                  </to>
                </anchor>
              </controlPr>
            </control>
          </mc:Choice>
        </mc:AlternateContent>
        <mc:AlternateContent xmlns:mc="http://schemas.openxmlformats.org/markup-compatibility/2006">
          <mc:Choice Requires="x14">
            <control shapeId="4103" r:id="rId14" name="Check Box 7">
              <controlPr defaultSize="0" autoFill="0" autoLine="0" autoPict="0">
                <anchor moveWithCells="1">
                  <from>
                    <xdr:col>6</xdr:col>
                    <xdr:colOff>285750</xdr:colOff>
                    <xdr:row>6</xdr:row>
                    <xdr:rowOff>161925</xdr:rowOff>
                  </from>
                  <to>
                    <xdr:col>6</xdr:col>
                    <xdr:colOff>590550</xdr:colOff>
                    <xdr:row>8</xdr:row>
                    <xdr:rowOff>0</xdr:rowOff>
                  </to>
                </anchor>
              </controlPr>
            </control>
          </mc:Choice>
        </mc:AlternateContent>
        <mc:AlternateContent xmlns:mc="http://schemas.openxmlformats.org/markup-compatibility/2006">
          <mc:Choice Requires="x14">
            <control shapeId="4104" r:id="rId15" name="Check Box 8">
              <controlPr defaultSize="0" autoFill="0" autoLine="0" autoPict="0">
                <anchor moveWithCells="1">
                  <from>
                    <xdr:col>5</xdr:col>
                    <xdr:colOff>276225</xdr:colOff>
                    <xdr:row>1</xdr:row>
                    <xdr:rowOff>171450</xdr:rowOff>
                  </from>
                  <to>
                    <xdr:col>5</xdr:col>
                    <xdr:colOff>581025</xdr:colOff>
                    <xdr:row>3</xdr:row>
                    <xdr:rowOff>9525</xdr:rowOff>
                  </to>
                </anchor>
              </controlPr>
            </control>
          </mc:Choice>
        </mc:AlternateContent>
        <mc:AlternateContent xmlns:mc="http://schemas.openxmlformats.org/markup-compatibility/2006">
          <mc:Choice Requires="x14">
            <control shapeId="4105" r:id="rId16" name="Check Box 9">
              <controlPr defaultSize="0" autoFill="0" autoLine="0" autoPict="0">
                <anchor moveWithCells="1">
                  <from>
                    <xdr:col>5</xdr:col>
                    <xdr:colOff>276225</xdr:colOff>
                    <xdr:row>2</xdr:row>
                    <xdr:rowOff>180975</xdr:rowOff>
                  </from>
                  <to>
                    <xdr:col>5</xdr:col>
                    <xdr:colOff>581025</xdr:colOff>
                    <xdr:row>4</xdr:row>
                    <xdr:rowOff>19050</xdr:rowOff>
                  </to>
                </anchor>
              </controlPr>
            </control>
          </mc:Choice>
        </mc:AlternateContent>
        <mc:AlternateContent xmlns:mc="http://schemas.openxmlformats.org/markup-compatibility/2006">
          <mc:Choice Requires="x14">
            <control shapeId="4106" r:id="rId17" name="Check Box 10">
              <controlPr defaultSize="0" autoFill="0" autoLine="0" autoPict="0">
                <anchor moveWithCells="1">
                  <from>
                    <xdr:col>5</xdr:col>
                    <xdr:colOff>276225</xdr:colOff>
                    <xdr:row>3</xdr:row>
                    <xdr:rowOff>171450</xdr:rowOff>
                  </from>
                  <to>
                    <xdr:col>5</xdr:col>
                    <xdr:colOff>581025</xdr:colOff>
                    <xdr:row>5</xdr:row>
                    <xdr:rowOff>9525</xdr:rowOff>
                  </to>
                </anchor>
              </controlPr>
            </control>
          </mc:Choice>
        </mc:AlternateContent>
        <mc:AlternateContent xmlns:mc="http://schemas.openxmlformats.org/markup-compatibility/2006">
          <mc:Choice Requires="x14">
            <control shapeId="4107" r:id="rId18" name="Check Box 11">
              <controlPr defaultSize="0" autoFill="0" autoLine="0" autoPict="0">
                <anchor moveWithCells="1">
                  <from>
                    <xdr:col>5</xdr:col>
                    <xdr:colOff>276225</xdr:colOff>
                    <xdr:row>4</xdr:row>
                    <xdr:rowOff>171450</xdr:rowOff>
                  </from>
                  <to>
                    <xdr:col>5</xdr:col>
                    <xdr:colOff>581025</xdr:colOff>
                    <xdr:row>6</xdr:row>
                    <xdr:rowOff>9525</xdr:rowOff>
                  </to>
                </anchor>
              </controlPr>
            </control>
          </mc:Choice>
        </mc:AlternateContent>
        <mc:AlternateContent xmlns:mc="http://schemas.openxmlformats.org/markup-compatibility/2006">
          <mc:Choice Requires="x14">
            <control shapeId="4108" r:id="rId19" name="Check Box 12">
              <controlPr defaultSize="0" autoFill="0" autoLine="0" autoPict="0">
                <anchor moveWithCells="1">
                  <from>
                    <xdr:col>5</xdr:col>
                    <xdr:colOff>276225</xdr:colOff>
                    <xdr:row>5</xdr:row>
                    <xdr:rowOff>171450</xdr:rowOff>
                  </from>
                  <to>
                    <xdr:col>5</xdr:col>
                    <xdr:colOff>581025</xdr:colOff>
                    <xdr:row>7</xdr:row>
                    <xdr:rowOff>9525</xdr:rowOff>
                  </to>
                </anchor>
              </controlPr>
            </control>
          </mc:Choice>
        </mc:AlternateContent>
        <mc:AlternateContent xmlns:mc="http://schemas.openxmlformats.org/markup-compatibility/2006">
          <mc:Choice Requires="x14">
            <control shapeId="4109" r:id="rId20" name="Check Box 13">
              <controlPr defaultSize="0" autoFill="0" autoLine="0" autoPict="0">
                <anchor moveWithCells="1">
                  <from>
                    <xdr:col>5</xdr:col>
                    <xdr:colOff>276225</xdr:colOff>
                    <xdr:row>6</xdr:row>
                    <xdr:rowOff>161925</xdr:rowOff>
                  </from>
                  <to>
                    <xdr:col>5</xdr:col>
                    <xdr:colOff>581025</xdr:colOff>
                    <xdr:row>8</xdr:row>
                    <xdr:rowOff>0</xdr:rowOff>
                  </to>
                </anchor>
              </controlPr>
            </control>
          </mc:Choice>
        </mc:AlternateContent>
        <mc:AlternateContent xmlns:mc="http://schemas.openxmlformats.org/markup-compatibility/2006">
          <mc:Choice Requires="x14">
            <control shapeId="4110" r:id="rId21" name="Check Box 14">
              <controlPr defaultSize="0" autoFill="0" autoLine="0" autoPict="0">
                <anchor moveWithCells="1">
                  <from>
                    <xdr:col>4</xdr:col>
                    <xdr:colOff>285750</xdr:colOff>
                    <xdr:row>1</xdr:row>
                    <xdr:rowOff>171450</xdr:rowOff>
                  </from>
                  <to>
                    <xdr:col>4</xdr:col>
                    <xdr:colOff>590550</xdr:colOff>
                    <xdr:row>3</xdr:row>
                    <xdr:rowOff>9525</xdr:rowOff>
                  </to>
                </anchor>
              </controlPr>
            </control>
          </mc:Choice>
        </mc:AlternateContent>
        <mc:AlternateContent xmlns:mc="http://schemas.openxmlformats.org/markup-compatibility/2006">
          <mc:Choice Requires="x14">
            <control shapeId="4111" r:id="rId22" name="Check Box 15">
              <controlPr defaultSize="0" autoFill="0" autoLine="0" autoPict="0">
                <anchor moveWithCells="1">
                  <from>
                    <xdr:col>4</xdr:col>
                    <xdr:colOff>285750</xdr:colOff>
                    <xdr:row>2</xdr:row>
                    <xdr:rowOff>180975</xdr:rowOff>
                  </from>
                  <to>
                    <xdr:col>4</xdr:col>
                    <xdr:colOff>590550</xdr:colOff>
                    <xdr:row>4</xdr:row>
                    <xdr:rowOff>19050</xdr:rowOff>
                  </to>
                </anchor>
              </controlPr>
            </control>
          </mc:Choice>
        </mc:AlternateContent>
        <mc:AlternateContent xmlns:mc="http://schemas.openxmlformats.org/markup-compatibility/2006">
          <mc:Choice Requires="x14">
            <control shapeId="4112" r:id="rId23" name="Check Box 16">
              <controlPr defaultSize="0" autoFill="0" autoLine="0" autoPict="0">
                <anchor moveWithCells="1">
                  <from>
                    <xdr:col>4</xdr:col>
                    <xdr:colOff>285750</xdr:colOff>
                    <xdr:row>3</xdr:row>
                    <xdr:rowOff>171450</xdr:rowOff>
                  </from>
                  <to>
                    <xdr:col>4</xdr:col>
                    <xdr:colOff>590550</xdr:colOff>
                    <xdr:row>5</xdr:row>
                    <xdr:rowOff>9525</xdr:rowOff>
                  </to>
                </anchor>
              </controlPr>
            </control>
          </mc:Choice>
        </mc:AlternateContent>
        <mc:AlternateContent xmlns:mc="http://schemas.openxmlformats.org/markup-compatibility/2006">
          <mc:Choice Requires="x14">
            <control shapeId="4113" r:id="rId24" name="Check Box 17">
              <controlPr defaultSize="0" autoFill="0" autoLine="0" autoPict="0">
                <anchor moveWithCells="1">
                  <from>
                    <xdr:col>4</xdr:col>
                    <xdr:colOff>285750</xdr:colOff>
                    <xdr:row>4</xdr:row>
                    <xdr:rowOff>171450</xdr:rowOff>
                  </from>
                  <to>
                    <xdr:col>4</xdr:col>
                    <xdr:colOff>590550</xdr:colOff>
                    <xdr:row>6</xdr:row>
                    <xdr:rowOff>9525</xdr:rowOff>
                  </to>
                </anchor>
              </controlPr>
            </control>
          </mc:Choice>
        </mc:AlternateContent>
        <mc:AlternateContent xmlns:mc="http://schemas.openxmlformats.org/markup-compatibility/2006">
          <mc:Choice Requires="x14">
            <control shapeId="4114" r:id="rId25" name="Check Box 18">
              <controlPr defaultSize="0" autoFill="0" autoLine="0" autoPict="0">
                <anchor moveWithCells="1">
                  <from>
                    <xdr:col>4</xdr:col>
                    <xdr:colOff>285750</xdr:colOff>
                    <xdr:row>5</xdr:row>
                    <xdr:rowOff>171450</xdr:rowOff>
                  </from>
                  <to>
                    <xdr:col>4</xdr:col>
                    <xdr:colOff>590550</xdr:colOff>
                    <xdr:row>7</xdr:row>
                    <xdr:rowOff>9525</xdr:rowOff>
                  </to>
                </anchor>
              </controlPr>
            </control>
          </mc:Choice>
        </mc:AlternateContent>
        <mc:AlternateContent xmlns:mc="http://schemas.openxmlformats.org/markup-compatibility/2006">
          <mc:Choice Requires="x14">
            <control shapeId="4115" r:id="rId26" name="Check Box 19">
              <controlPr defaultSize="0" autoFill="0" autoLine="0" autoPict="0">
                <anchor moveWithCells="1">
                  <from>
                    <xdr:col>4</xdr:col>
                    <xdr:colOff>285750</xdr:colOff>
                    <xdr:row>6</xdr:row>
                    <xdr:rowOff>161925</xdr:rowOff>
                  </from>
                  <to>
                    <xdr:col>4</xdr:col>
                    <xdr:colOff>590550</xdr:colOff>
                    <xdr:row>8</xdr:row>
                    <xdr:rowOff>0</xdr:rowOff>
                  </to>
                </anchor>
              </controlPr>
            </control>
          </mc:Choice>
        </mc:AlternateContent>
        <mc:AlternateContent xmlns:mc="http://schemas.openxmlformats.org/markup-compatibility/2006">
          <mc:Choice Requires="x14">
            <control shapeId="4170" r:id="rId27" name="Check Box 74">
              <controlPr defaultSize="0" autoFill="0" autoLine="0" autoPict="0">
                <anchor moveWithCells="1">
                  <from>
                    <xdr:col>6</xdr:col>
                    <xdr:colOff>285750</xdr:colOff>
                    <xdr:row>1</xdr:row>
                    <xdr:rowOff>171450</xdr:rowOff>
                  </from>
                  <to>
                    <xdr:col>6</xdr:col>
                    <xdr:colOff>600075</xdr:colOff>
                    <xdr:row>3</xdr:row>
                    <xdr:rowOff>9525</xdr:rowOff>
                  </to>
                </anchor>
              </controlPr>
            </control>
          </mc:Choice>
        </mc:AlternateContent>
        <mc:AlternateContent xmlns:mc="http://schemas.openxmlformats.org/markup-compatibility/2006">
          <mc:Choice Requires="x14">
            <control shapeId="4171" r:id="rId28" name="Check Box 75">
              <controlPr defaultSize="0" autoFill="0" autoLine="0" autoPict="0">
                <anchor moveWithCells="1">
                  <from>
                    <xdr:col>6</xdr:col>
                    <xdr:colOff>285750</xdr:colOff>
                    <xdr:row>2</xdr:row>
                    <xdr:rowOff>180975</xdr:rowOff>
                  </from>
                  <to>
                    <xdr:col>6</xdr:col>
                    <xdr:colOff>600075</xdr:colOff>
                    <xdr:row>4</xdr:row>
                    <xdr:rowOff>28575</xdr:rowOff>
                  </to>
                </anchor>
              </controlPr>
            </control>
          </mc:Choice>
        </mc:AlternateContent>
        <mc:AlternateContent xmlns:mc="http://schemas.openxmlformats.org/markup-compatibility/2006">
          <mc:Choice Requires="x14">
            <control shapeId="4172" r:id="rId29" name="Check Box 76">
              <controlPr defaultSize="0" autoFill="0" autoLine="0" autoPict="0">
                <anchor moveWithCells="1">
                  <from>
                    <xdr:col>6</xdr:col>
                    <xdr:colOff>285750</xdr:colOff>
                    <xdr:row>3</xdr:row>
                    <xdr:rowOff>171450</xdr:rowOff>
                  </from>
                  <to>
                    <xdr:col>6</xdr:col>
                    <xdr:colOff>600075</xdr:colOff>
                    <xdr:row>5</xdr:row>
                    <xdr:rowOff>9525</xdr:rowOff>
                  </to>
                </anchor>
              </controlPr>
            </control>
          </mc:Choice>
        </mc:AlternateContent>
        <mc:AlternateContent xmlns:mc="http://schemas.openxmlformats.org/markup-compatibility/2006">
          <mc:Choice Requires="x14">
            <control shapeId="4173" r:id="rId30" name="Check Box 77">
              <controlPr defaultSize="0" autoFill="0" autoLine="0" autoPict="0">
                <anchor moveWithCells="1">
                  <from>
                    <xdr:col>6</xdr:col>
                    <xdr:colOff>285750</xdr:colOff>
                    <xdr:row>4</xdr:row>
                    <xdr:rowOff>171450</xdr:rowOff>
                  </from>
                  <to>
                    <xdr:col>6</xdr:col>
                    <xdr:colOff>600075</xdr:colOff>
                    <xdr:row>6</xdr:row>
                    <xdr:rowOff>9525</xdr:rowOff>
                  </to>
                </anchor>
              </controlPr>
            </control>
          </mc:Choice>
        </mc:AlternateContent>
        <mc:AlternateContent xmlns:mc="http://schemas.openxmlformats.org/markup-compatibility/2006">
          <mc:Choice Requires="x14">
            <control shapeId="4174" r:id="rId31" name="Check Box 78">
              <controlPr defaultSize="0" autoFill="0" autoLine="0" autoPict="0">
                <anchor moveWithCells="1">
                  <from>
                    <xdr:col>6</xdr:col>
                    <xdr:colOff>285750</xdr:colOff>
                    <xdr:row>5</xdr:row>
                    <xdr:rowOff>171450</xdr:rowOff>
                  </from>
                  <to>
                    <xdr:col>6</xdr:col>
                    <xdr:colOff>600075</xdr:colOff>
                    <xdr:row>7</xdr:row>
                    <xdr:rowOff>9525</xdr:rowOff>
                  </to>
                </anchor>
              </controlPr>
            </control>
          </mc:Choice>
        </mc:AlternateContent>
        <mc:AlternateContent xmlns:mc="http://schemas.openxmlformats.org/markup-compatibility/2006">
          <mc:Choice Requires="x14">
            <control shapeId="4175" r:id="rId32" name="Check Box 79">
              <controlPr defaultSize="0" autoFill="0" autoLine="0" autoPict="0">
                <anchor moveWithCells="1">
                  <from>
                    <xdr:col>6</xdr:col>
                    <xdr:colOff>285750</xdr:colOff>
                    <xdr:row>6</xdr:row>
                    <xdr:rowOff>161925</xdr:rowOff>
                  </from>
                  <to>
                    <xdr:col>6</xdr:col>
                    <xdr:colOff>600075</xdr:colOff>
                    <xdr:row>8</xdr:row>
                    <xdr:rowOff>0</xdr:rowOff>
                  </to>
                </anchor>
              </controlPr>
            </control>
          </mc:Choice>
        </mc:AlternateContent>
        <mc:AlternateContent xmlns:mc="http://schemas.openxmlformats.org/markup-compatibility/2006">
          <mc:Choice Requires="x14">
            <control shapeId="4176" r:id="rId33" name="Check Box 80">
              <controlPr defaultSize="0" autoFill="0" autoLine="0" autoPict="0">
                <anchor moveWithCells="1">
                  <from>
                    <xdr:col>5</xdr:col>
                    <xdr:colOff>276225</xdr:colOff>
                    <xdr:row>1</xdr:row>
                    <xdr:rowOff>171450</xdr:rowOff>
                  </from>
                  <to>
                    <xdr:col>5</xdr:col>
                    <xdr:colOff>581025</xdr:colOff>
                    <xdr:row>3</xdr:row>
                    <xdr:rowOff>9525</xdr:rowOff>
                  </to>
                </anchor>
              </controlPr>
            </control>
          </mc:Choice>
        </mc:AlternateContent>
        <mc:AlternateContent xmlns:mc="http://schemas.openxmlformats.org/markup-compatibility/2006">
          <mc:Choice Requires="x14">
            <control shapeId="4177" r:id="rId34" name="Check Box 81">
              <controlPr defaultSize="0" autoFill="0" autoLine="0" autoPict="0">
                <anchor moveWithCells="1">
                  <from>
                    <xdr:col>5</xdr:col>
                    <xdr:colOff>276225</xdr:colOff>
                    <xdr:row>2</xdr:row>
                    <xdr:rowOff>180975</xdr:rowOff>
                  </from>
                  <to>
                    <xdr:col>5</xdr:col>
                    <xdr:colOff>581025</xdr:colOff>
                    <xdr:row>4</xdr:row>
                    <xdr:rowOff>28575</xdr:rowOff>
                  </to>
                </anchor>
              </controlPr>
            </control>
          </mc:Choice>
        </mc:AlternateContent>
        <mc:AlternateContent xmlns:mc="http://schemas.openxmlformats.org/markup-compatibility/2006">
          <mc:Choice Requires="x14">
            <control shapeId="4178" r:id="rId35" name="Check Box 82">
              <controlPr defaultSize="0" autoFill="0" autoLine="0" autoPict="0">
                <anchor moveWithCells="1">
                  <from>
                    <xdr:col>5</xdr:col>
                    <xdr:colOff>276225</xdr:colOff>
                    <xdr:row>3</xdr:row>
                    <xdr:rowOff>171450</xdr:rowOff>
                  </from>
                  <to>
                    <xdr:col>5</xdr:col>
                    <xdr:colOff>581025</xdr:colOff>
                    <xdr:row>5</xdr:row>
                    <xdr:rowOff>9525</xdr:rowOff>
                  </to>
                </anchor>
              </controlPr>
            </control>
          </mc:Choice>
        </mc:AlternateContent>
        <mc:AlternateContent xmlns:mc="http://schemas.openxmlformats.org/markup-compatibility/2006">
          <mc:Choice Requires="x14">
            <control shapeId="4179" r:id="rId36" name="Check Box 83">
              <controlPr defaultSize="0" autoFill="0" autoLine="0" autoPict="0">
                <anchor moveWithCells="1">
                  <from>
                    <xdr:col>5</xdr:col>
                    <xdr:colOff>276225</xdr:colOff>
                    <xdr:row>4</xdr:row>
                    <xdr:rowOff>171450</xdr:rowOff>
                  </from>
                  <to>
                    <xdr:col>5</xdr:col>
                    <xdr:colOff>581025</xdr:colOff>
                    <xdr:row>6</xdr:row>
                    <xdr:rowOff>9525</xdr:rowOff>
                  </to>
                </anchor>
              </controlPr>
            </control>
          </mc:Choice>
        </mc:AlternateContent>
        <mc:AlternateContent xmlns:mc="http://schemas.openxmlformats.org/markup-compatibility/2006">
          <mc:Choice Requires="x14">
            <control shapeId="4180" r:id="rId37" name="Check Box 84">
              <controlPr defaultSize="0" autoFill="0" autoLine="0" autoPict="0">
                <anchor moveWithCells="1">
                  <from>
                    <xdr:col>5</xdr:col>
                    <xdr:colOff>276225</xdr:colOff>
                    <xdr:row>5</xdr:row>
                    <xdr:rowOff>171450</xdr:rowOff>
                  </from>
                  <to>
                    <xdr:col>5</xdr:col>
                    <xdr:colOff>581025</xdr:colOff>
                    <xdr:row>7</xdr:row>
                    <xdr:rowOff>9525</xdr:rowOff>
                  </to>
                </anchor>
              </controlPr>
            </control>
          </mc:Choice>
        </mc:AlternateContent>
        <mc:AlternateContent xmlns:mc="http://schemas.openxmlformats.org/markup-compatibility/2006">
          <mc:Choice Requires="x14">
            <control shapeId="4181" r:id="rId38" name="Check Box 85">
              <controlPr defaultSize="0" autoFill="0" autoLine="0" autoPict="0">
                <anchor moveWithCells="1">
                  <from>
                    <xdr:col>5</xdr:col>
                    <xdr:colOff>276225</xdr:colOff>
                    <xdr:row>6</xdr:row>
                    <xdr:rowOff>161925</xdr:rowOff>
                  </from>
                  <to>
                    <xdr:col>5</xdr:col>
                    <xdr:colOff>581025</xdr:colOff>
                    <xdr:row>8</xdr:row>
                    <xdr:rowOff>0</xdr:rowOff>
                  </to>
                </anchor>
              </controlPr>
            </control>
          </mc:Choice>
        </mc:AlternateContent>
        <mc:AlternateContent xmlns:mc="http://schemas.openxmlformats.org/markup-compatibility/2006">
          <mc:Choice Requires="x14">
            <control shapeId="4182" r:id="rId39" name="Check Box 86">
              <controlPr defaultSize="0" autoFill="0" autoLine="0" autoPict="0">
                <anchor moveWithCells="1">
                  <from>
                    <xdr:col>4</xdr:col>
                    <xdr:colOff>285750</xdr:colOff>
                    <xdr:row>1</xdr:row>
                    <xdr:rowOff>171450</xdr:rowOff>
                  </from>
                  <to>
                    <xdr:col>4</xdr:col>
                    <xdr:colOff>600075</xdr:colOff>
                    <xdr:row>3</xdr:row>
                    <xdr:rowOff>9525</xdr:rowOff>
                  </to>
                </anchor>
              </controlPr>
            </control>
          </mc:Choice>
        </mc:AlternateContent>
        <mc:AlternateContent xmlns:mc="http://schemas.openxmlformats.org/markup-compatibility/2006">
          <mc:Choice Requires="x14">
            <control shapeId="4183" r:id="rId40" name="Check Box 87">
              <controlPr defaultSize="0" autoFill="0" autoLine="0" autoPict="0">
                <anchor moveWithCells="1">
                  <from>
                    <xdr:col>4</xdr:col>
                    <xdr:colOff>285750</xdr:colOff>
                    <xdr:row>2</xdr:row>
                    <xdr:rowOff>180975</xdr:rowOff>
                  </from>
                  <to>
                    <xdr:col>4</xdr:col>
                    <xdr:colOff>600075</xdr:colOff>
                    <xdr:row>4</xdr:row>
                    <xdr:rowOff>28575</xdr:rowOff>
                  </to>
                </anchor>
              </controlPr>
            </control>
          </mc:Choice>
        </mc:AlternateContent>
        <mc:AlternateContent xmlns:mc="http://schemas.openxmlformats.org/markup-compatibility/2006">
          <mc:Choice Requires="x14">
            <control shapeId="4184" r:id="rId41" name="Check Box 88">
              <controlPr defaultSize="0" autoFill="0" autoLine="0" autoPict="0">
                <anchor moveWithCells="1">
                  <from>
                    <xdr:col>4</xdr:col>
                    <xdr:colOff>285750</xdr:colOff>
                    <xdr:row>3</xdr:row>
                    <xdr:rowOff>171450</xdr:rowOff>
                  </from>
                  <to>
                    <xdr:col>4</xdr:col>
                    <xdr:colOff>600075</xdr:colOff>
                    <xdr:row>5</xdr:row>
                    <xdr:rowOff>9525</xdr:rowOff>
                  </to>
                </anchor>
              </controlPr>
            </control>
          </mc:Choice>
        </mc:AlternateContent>
        <mc:AlternateContent xmlns:mc="http://schemas.openxmlformats.org/markup-compatibility/2006">
          <mc:Choice Requires="x14">
            <control shapeId="4185" r:id="rId42" name="Check Box 89">
              <controlPr defaultSize="0" autoFill="0" autoLine="0" autoPict="0">
                <anchor moveWithCells="1">
                  <from>
                    <xdr:col>4</xdr:col>
                    <xdr:colOff>285750</xdr:colOff>
                    <xdr:row>4</xdr:row>
                    <xdr:rowOff>171450</xdr:rowOff>
                  </from>
                  <to>
                    <xdr:col>4</xdr:col>
                    <xdr:colOff>600075</xdr:colOff>
                    <xdr:row>6</xdr:row>
                    <xdr:rowOff>9525</xdr:rowOff>
                  </to>
                </anchor>
              </controlPr>
            </control>
          </mc:Choice>
        </mc:AlternateContent>
        <mc:AlternateContent xmlns:mc="http://schemas.openxmlformats.org/markup-compatibility/2006">
          <mc:Choice Requires="x14">
            <control shapeId="4186" r:id="rId43" name="Check Box 90">
              <controlPr defaultSize="0" autoFill="0" autoLine="0" autoPict="0">
                <anchor moveWithCells="1">
                  <from>
                    <xdr:col>4</xdr:col>
                    <xdr:colOff>285750</xdr:colOff>
                    <xdr:row>5</xdr:row>
                    <xdr:rowOff>171450</xdr:rowOff>
                  </from>
                  <to>
                    <xdr:col>4</xdr:col>
                    <xdr:colOff>600075</xdr:colOff>
                    <xdr:row>7</xdr:row>
                    <xdr:rowOff>9525</xdr:rowOff>
                  </to>
                </anchor>
              </controlPr>
            </control>
          </mc:Choice>
        </mc:AlternateContent>
        <mc:AlternateContent xmlns:mc="http://schemas.openxmlformats.org/markup-compatibility/2006">
          <mc:Choice Requires="x14">
            <control shapeId="4187" r:id="rId44" name="Check Box 91">
              <controlPr defaultSize="0" autoFill="0" autoLine="0" autoPict="0">
                <anchor moveWithCells="1">
                  <from>
                    <xdr:col>4</xdr:col>
                    <xdr:colOff>285750</xdr:colOff>
                    <xdr:row>6</xdr:row>
                    <xdr:rowOff>161925</xdr:rowOff>
                  </from>
                  <to>
                    <xdr:col>4</xdr:col>
                    <xdr:colOff>600075</xdr:colOff>
                    <xdr:row>8</xdr:row>
                    <xdr:rowOff>0</xdr:rowOff>
                  </to>
                </anchor>
              </controlPr>
            </control>
          </mc:Choice>
        </mc:AlternateContent>
        <mc:AlternateContent xmlns:mc="http://schemas.openxmlformats.org/markup-compatibility/2006">
          <mc:Choice Requires="x14">
            <control shapeId="4191" r:id="rId45" name="Check Box 95">
              <controlPr defaultSize="0" autoFill="0" autoLine="0" autoPict="0">
                <anchor moveWithCells="1">
                  <from>
                    <xdr:col>6</xdr:col>
                    <xdr:colOff>285750</xdr:colOff>
                    <xdr:row>1</xdr:row>
                    <xdr:rowOff>171450</xdr:rowOff>
                  </from>
                  <to>
                    <xdr:col>6</xdr:col>
                    <xdr:colOff>600075</xdr:colOff>
                    <xdr:row>3</xdr:row>
                    <xdr:rowOff>9525</xdr:rowOff>
                  </to>
                </anchor>
              </controlPr>
            </control>
          </mc:Choice>
        </mc:AlternateContent>
        <mc:AlternateContent xmlns:mc="http://schemas.openxmlformats.org/markup-compatibility/2006">
          <mc:Choice Requires="x14">
            <control shapeId="4192" r:id="rId46" name="Check Box 96">
              <controlPr defaultSize="0" autoFill="0" autoLine="0" autoPict="0">
                <anchor moveWithCells="1">
                  <from>
                    <xdr:col>6</xdr:col>
                    <xdr:colOff>285750</xdr:colOff>
                    <xdr:row>2</xdr:row>
                    <xdr:rowOff>180975</xdr:rowOff>
                  </from>
                  <to>
                    <xdr:col>6</xdr:col>
                    <xdr:colOff>600075</xdr:colOff>
                    <xdr:row>4</xdr:row>
                    <xdr:rowOff>28575</xdr:rowOff>
                  </to>
                </anchor>
              </controlPr>
            </control>
          </mc:Choice>
        </mc:AlternateContent>
        <mc:AlternateContent xmlns:mc="http://schemas.openxmlformats.org/markup-compatibility/2006">
          <mc:Choice Requires="x14">
            <control shapeId="4193" r:id="rId47" name="Check Box 97">
              <controlPr defaultSize="0" autoFill="0" autoLine="0" autoPict="0">
                <anchor moveWithCells="1">
                  <from>
                    <xdr:col>6</xdr:col>
                    <xdr:colOff>285750</xdr:colOff>
                    <xdr:row>3</xdr:row>
                    <xdr:rowOff>171450</xdr:rowOff>
                  </from>
                  <to>
                    <xdr:col>6</xdr:col>
                    <xdr:colOff>600075</xdr:colOff>
                    <xdr:row>5</xdr:row>
                    <xdr:rowOff>9525</xdr:rowOff>
                  </to>
                </anchor>
              </controlPr>
            </control>
          </mc:Choice>
        </mc:AlternateContent>
        <mc:AlternateContent xmlns:mc="http://schemas.openxmlformats.org/markup-compatibility/2006">
          <mc:Choice Requires="x14">
            <control shapeId="4194" r:id="rId48" name="Check Box 98">
              <controlPr defaultSize="0" autoFill="0" autoLine="0" autoPict="0">
                <anchor moveWithCells="1">
                  <from>
                    <xdr:col>6</xdr:col>
                    <xdr:colOff>285750</xdr:colOff>
                    <xdr:row>4</xdr:row>
                    <xdr:rowOff>171450</xdr:rowOff>
                  </from>
                  <to>
                    <xdr:col>6</xdr:col>
                    <xdr:colOff>600075</xdr:colOff>
                    <xdr:row>6</xdr:row>
                    <xdr:rowOff>9525</xdr:rowOff>
                  </to>
                </anchor>
              </controlPr>
            </control>
          </mc:Choice>
        </mc:AlternateContent>
        <mc:AlternateContent xmlns:mc="http://schemas.openxmlformats.org/markup-compatibility/2006">
          <mc:Choice Requires="x14">
            <control shapeId="4195" r:id="rId49" name="Check Box 99">
              <controlPr defaultSize="0" autoFill="0" autoLine="0" autoPict="0">
                <anchor moveWithCells="1">
                  <from>
                    <xdr:col>6</xdr:col>
                    <xdr:colOff>285750</xdr:colOff>
                    <xdr:row>5</xdr:row>
                    <xdr:rowOff>171450</xdr:rowOff>
                  </from>
                  <to>
                    <xdr:col>6</xdr:col>
                    <xdr:colOff>600075</xdr:colOff>
                    <xdr:row>7</xdr:row>
                    <xdr:rowOff>9525</xdr:rowOff>
                  </to>
                </anchor>
              </controlPr>
            </control>
          </mc:Choice>
        </mc:AlternateContent>
        <mc:AlternateContent xmlns:mc="http://schemas.openxmlformats.org/markup-compatibility/2006">
          <mc:Choice Requires="x14">
            <control shapeId="4196" r:id="rId50" name="Check Box 100">
              <controlPr defaultSize="0" autoFill="0" autoLine="0" autoPict="0">
                <anchor moveWithCells="1">
                  <from>
                    <xdr:col>6</xdr:col>
                    <xdr:colOff>285750</xdr:colOff>
                    <xdr:row>6</xdr:row>
                    <xdr:rowOff>161925</xdr:rowOff>
                  </from>
                  <to>
                    <xdr:col>6</xdr:col>
                    <xdr:colOff>600075</xdr:colOff>
                    <xdr:row>8</xdr:row>
                    <xdr:rowOff>0</xdr:rowOff>
                  </to>
                </anchor>
              </controlPr>
            </control>
          </mc:Choice>
        </mc:AlternateContent>
        <mc:AlternateContent xmlns:mc="http://schemas.openxmlformats.org/markup-compatibility/2006">
          <mc:Choice Requires="x14">
            <control shapeId="4197" r:id="rId51" name="Check Box 101">
              <controlPr defaultSize="0" autoFill="0" autoLine="0" autoPict="0">
                <anchor moveWithCells="1">
                  <from>
                    <xdr:col>5</xdr:col>
                    <xdr:colOff>276225</xdr:colOff>
                    <xdr:row>1</xdr:row>
                    <xdr:rowOff>171450</xdr:rowOff>
                  </from>
                  <to>
                    <xdr:col>5</xdr:col>
                    <xdr:colOff>581025</xdr:colOff>
                    <xdr:row>3</xdr:row>
                    <xdr:rowOff>9525</xdr:rowOff>
                  </to>
                </anchor>
              </controlPr>
            </control>
          </mc:Choice>
        </mc:AlternateContent>
        <mc:AlternateContent xmlns:mc="http://schemas.openxmlformats.org/markup-compatibility/2006">
          <mc:Choice Requires="x14">
            <control shapeId="4198" r:id="rId52" name="Check Box 102">
              <controlPr defaultSize="0" autoFill="0" autoLine="0" autoPict="0">
                <anchor moveWithCells="1">
                  <from>
                    <xdr:col>5</xdr:col>
                    <xdr:colOff>276225</xdr:colOff>
                    <xdr:row>2</xdr:row>
                    <xdr:rowOff>180975</xdr:rowOff>
                  </from>
                  <to>
                    <xdr:col>5</xdr:col>
                    <xdr:colOff>581025</xdr:colOff>
                    <xdr:row>4</xdr:row>
                    <xdr:rowOff>28575</xdr:rowOff>
                  </to>
                </anchor>
              </controlPr>
            </control>
          </mc:Choice>
        </mc:AlternateContent>
        <mc:AlternateContent xmlns:mc="http://schemas.openxmlformats.org/markup-compatibility/2006">
          <mc:Choice Requires="x14">
            <control shapeId="4199" r:id="rId53" name="Check Box 103">
              <controlPr defaultSize="0" autoFill="0" autoLine="0" autoPict="0">
                <anchor moveWithCells="1">
                  <from>
                    <xdr:col>5</xdr:col>
                    <xdr:colOff>276225</xdr:colOff>
                    <xdr:row>3</xdr:row>
                    <xdr:rowOff>171450</xdr:rowOff>
                  </from>
                  <to>
                    <xdr:col>5</xdr:col>
                    <xdr:colOff>581025</xdr:colOff>
                    <xdr:row>5</xdr:row>
                    <xdr:rowOff>9525</xdr:rowOff>
                  </to>
                </anchor>
              </controlPr>
            </control>
          </mc:Choice>
        </mc:AlternateContent>
        <mc:AlternateContent xmlns:mc="http://schemas.openxmlformats.org/markup-compatibility/2006">
          <mc:Choice Requires="x14">
            <control shapeId="4200" r:id="rId54" name="Check Box 104">
              <controlPr defaultSize="0" autoFill="0" autoLine="0" autoPict="0">
                <anchor moveWithCells="1">
                  <from>
                    <xdr:col>5</xdr:col>
                    <xdr:colOff>276225</xdr:colOff>
                    <xdr:row>4</xdr:row>
                    <xdr:rowOff>171450</xdr:rowOff>
                  </from>
                  <to>
                    <xdr:col>5</xdr:col>
                    <xdr:colOff>581025</xdr:colOff>
                    <xdr:row>6</xdr:row>
                    <xdr:rowOff>9525</xdr:rowOff>
                  </to>
                </anchor>
              </controlPr>
            </control>
          </mc:Choice>
        </mc:AlternateContent>
        <mc:AlternateContent xmlns:mc="http://schemas.openxmlformats.org/markup-compatibility/2006">
          <mc:Choice Requires="x14">
            <control shapeId="4201" r:id="rId55" name="Check Box 105">
              <controlPr defaultSize="0" autoFill="0" autoLine="0" autoPict="0">
                <anchor moveWithCells="1">
                  <from>
                    <xdr:col>5</xdr:col>
                    <xdr:colOff>276225</xdr:colOff>
                    <xdr:row>5</xdr:row>
                    <xdr:rowOff>171450</xdr:rowOff>
                  </from>
                  <to>
                    <xdr:col>5</xdr:col>
                    <xdr:colOff>581025</xdr:colOff>
                    <xdr:row>7</xdr:row>
                    <xdr:rowOff>9525</xdr:rowOff>
                  </to>
                </anchor>
              </controlPr>
            </control>
          </mc:Choice>
        </mc:AlternateContent>
        <mc:AlternateContent xmlns:mc="http://schemas.openxmlformats.org/markup-compatibility/2006">
          <mc:Choice Requires="x14">
            <control shapeId="4202" r:id="rId56" name="Check Box 106">
              <controlPr defaultSize="0" autoFill="0" autoLine="0" autoPict="0">
                <anchor moveWithCells="1">
                  <from>
                    <xdr:col>5</xdr:col>
                    <xdr:colOff>276225</xdr:colOff>
                    <xdr:row>6</xdr:row>
                    <xdr:rowOff>161925</xdr:rowOff>
                  </from>
                  <to>
                    <xdr:col>5</xdr:col>
                    <xdr:colOff>581025</xdr:colOff>
                    <xdr:row>8</xdr:row>
                    <xdr:rowOff>0</xdr:rowOff>
                  </to>
                </anchor>
              </controlPr>
            </control>
          </mc:Choice>
        </mc:AlternateContent>
        <mc:AlternateContent xmlns:mc="http://schemas.openxmlformats.org/markup-compatibility/2006">
          <mc:Choice Requires="x14">
            <control shapeId="4203" r:id="rId57" name="Check Box 107">
              <controlPr defaultSize="0" autoFill="0" autoLine="0" autoPict="0">
                <anchor moveWithCells="1">
                  <from>
                    <xdr:col>4</xdr:col>
                    <xdr:colOff>285750</xdr:colOff>
                    <xdr:row>1</xdr:row>
                    <xdr:rowOff>171450</xdr:rowOff>
                  </from>
                  <to>
                    <xdr:col>4</xdr:col>
                    <xdr:colOff>600075</xdr:colOff>
                    <xdr:row>3</xdr:row>
                    <xdr:rowOff>9525</xdr:rowOff>
                  </to>
                </anchor>
              </controlPr>
            </control>
          </mc:Choice>
        </mc:AlternateContent>
        <mc:AlternateContent xmlns:mc="http://schemas.openxmlformats.org/markup-compatibility/2006">
          <mc:Choice Requires="x14">
            <control shapeId="4204" r:id="rId58" name="Check Box 108">
              <controlPr defaultSize="0" autoFill="0" autoLine="0" autoPict="0">
                <anchor moveWithCells="1">
                  <from>
                    <xdr:col>4</xdr:col>
                    <xdr:colOff>285750</xdr:colOff>
                    <xdr:row>2</xdr:row>
                    <xdr:rowOff>180975</xdr:rowOff>
                  </from>
                  <to>
                    <xdr:col>4</xdr:col>
                    <xdr:colOff>600075</xdr:colOff>
                    <xdr:row>4</xdr:row>
                    <xdr:rowOff>28575</xdr:rowOff>
                  </to>
                </anchor>
              </controlPr>
            </control>
          </mc:Choice>
        </mc:AlternateContent>
        <mc:AlternateContent xmlns:mc="http://schemas.openxmlformats.org/markup-compatibility/2006">
          <mc:Choice Requires="x14">
            <control shapeId="4205" r:id="rId59" name="Check Box 109">
              <controlPr defaultSize="0" autoFill="0" autoLine="0" autoPict="0">
                <anchor moveWithCells="1">
                  <from>
                    <xdr:col>4</xdr:col>
                    <xdr:colOff>285750</xdr:colOff>
                    <xdr:row>3</xdr:row>
                    <xdr:rowOff>171450</xdr:rowOff>
                  </from>
                  <to>
                    <xdr:col>4</xdr:col>
                    <xdr:colOff>600075</xdr:colOff>
                    <xdr:row>5</xdr:row>
                    <xdr:rowOff>9525</xdr:rowOff>
                  </to>
                </anchor>
              </controlPr>
            </control>
          </mc:Choice>
        </mc:AlternateContent>
        <mc:AlternateContent xmlns:mc="http://schemas.openxmlformats.org/markup-compatibility/2006">
          <mc:Choice Requires="x14">
            <control shapeId="4206" r:id="rId60" name="Check Box 110">
              <controlPr defaultSize="0" autoFill="0" autoLine="0" autoPict="0">
                <anchor moveWithCells="1">
                  <from>
                    <xdr:col>4</xdr:col>
                    <xdr:colOff>285750</xdr:colOff>
                    <xdr:row>4</xdr:row>
                    <xdr:rowOff>171450</xdr:rowOff>
                  </from>
                  <to>
                    <xdr:col>4</xdr:col>
                    <xdr:colOff>600075</xdr:colOff>
                    <xdr:row>6</xdr:row>
                    <xdr:rowOff>9525</xdr:rowOff>
                  </to>
                </anchor>
              </controlPr>
            </control>
          </mc:Choice>
        </mc:AlternateContent>
        <mc:AlternateContent xmlns:mc="http://schemas.openxmlformats.org/markup-compatibility/2006">
          <mc:Choice Requires="x14">
            <control shapeId="4207" r:id="rId61" name="Check Box 111">
              <controlPr defaultSize="0" autoFill="0" autoLine="0" autoPict="0">
                <anchor moveWithCells="1">
                  <from>
                    <xdr:col>4</xdr:col>
                    <xdr:colOff>285750</xdr:colOff>
                    <xdr:row>5</xdr:row>
                    <xdr:rowOff>171450</xdr:rowOff>
                  </from>
                  <to>
                    <xdr:col>4</xdr:col>
                    <xdr:colOff>600075</xdr:colOff>
                    <xdr:row>7</xdr:row>
                    <xdr:rowOff>9525</xdr:rowOff>
                  </to>
                </anchor>
              </controlPr>
            </control>
          </mc:Choice>
        </mc:AlternateContent>
        <mc:AlternateContent xmlns:mc="http://schemas.openxmlformats.org/markup-compatibility/2006">
          <mc:Choice Requires="x14">
            <control shapeId="4208" r:id="rId62" name="Check Box 112">
              <controlPr defaultSize="0" autoFill="0" autoLine="0" autoPict="0">
                <anchor moveWithCells="1">
                  <from>
                    <xdr:col>4</xdr:col>
                    <xdr:colOff>285750</xdr:colOff>
                    <xdr:row>6</xdr:row>
                    <xdr:rowOff>161925</xdr:rowOff>
                  </from>
                  <to>
                    <xdr:col>4</xdr:col>
                    <xdr:colOff>600075</xdr:colOff>
                    <xdr:row>8</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99"/>
  <sheetViews>
    <sheetView topLeftCell="B1" workbookViewId="0">
      <pane ySplit="2" topLeftCell="A3" activePane="bottomLeft" state="frozen"/>
      <selection pane="bottomLeft" activeCell="B1" sqref="B1"/>
    </sheetView>
  </sheetViews>
  <sheetFormatPr defaultRowHeight="12.75"/>
  <cols>
    <col min="1" max="1" width="11.28515625" style="132" customWidth="1"/>
    <col min="2" max="2" width="18.28515625" customWidth="1"/>
    <col min="3" max="3" width="17.28515625" style="132" customWidth="1"/>
    <col min="4" max="4" width="10.140625" style="132" customWidth="1"/>
    <col min="5" max="5" width="12.140625" style="166" customWidth="1"/>
    <col min="6" max="6" width="9.140625" style="99"/>
    <col min="9" max="9" width="9.5703125" customWidth="1"/>
    <col min="12" max="12" width="9.140625" style="99"/>
    <col min="15" max="15" width="9.140625" style="141"/>
    <col min="16" max="17" width="9.140625" style="142"/>
    <col min="18" max="18" width="9.5703125" style="142" customWidth="1"/>
    <col min="19" max="20" width="9.140625" style="142"/>
  </cols>
  <sheetData>
    <row r="1" spans="1:20" s="73" customFormat="1" ht="16.5">
      <c r="A1" s="132"/>
      <c r="B1" s="79" t="s">
        <v>457</v>
      </c>
      <c r="C1" s="132"/>
      <c r="D1" s="132"/>
      <c r="E1" s="166"/>
      <c r="F1" s="99"/>
      <c r="L1" s="99"/>
      <c r="O1" s="141"/>
      <c r="P1" s="142"/>
      <c r="Q1" s="142"/>
      <c r="R1" s="142"/>
      <c r="S1" s="142"/>
      <c r="T1" s="142"/>
    </row>
    <row r="2" spans="1:20" s="135" customFormat="1" ht="38.25">
      <c r="A2" s="133" t="s">
        <v>441</v>
      </c>
      <c r="B2" s="133" t="s">
        <v>442</v>
      </c>
      <c r="C2" s="133" t="s">
        <v>443</v>
      </c>
      <c r="D2" s="133" t="s">
        <v>453</v>
      </c>
      <c r="E2" s="167" t="s">
        <v>444</v>
      </c>
      <c r="F2" s="134" t="s">
        <v>385</v>
      </c>
      <c r="G2" s="133" t="s">
        <v>377</v>
      </c>
      <c r="H2" s="133" t="s">
        <v>15</v>
      </c>
      <c r="I2" s="133" t="s">
        <v>5</v>
      </c>
      <c r="J2" s="133" t="s">
        <v>6</v>
      </c>
      <c r="K2" s="133" t="s">
        <v>7</v>
      </c>
      <c r="L2" s="134" t="s">
        <v>446</v>
      </c>
      <c r="M2" s="133" t="s">
        <v>1</v>
      </c>
      <c r="N2" s="133" t="s">
        <v>2</v>
      </c>
      <c r="O2" s="143" t="s">
        <v>385</v>
      </c>
      <c r="P2" s="144" t="s">
        <v>377</v>
      </c>
      <c r="Q2" s="144" t="s">
        <v>15</v>
      </c>
      <c r="R2" s="144" t="s">
        <v>5</v>
      </c>
      <c r="S2" s="144" t="s">
        <v>6</v>
      </c>
      <c r="T2" s="144" t="s">
        <v>7</v>
      </c>
    </row>
    <row r="3" spans="1:20">
      <c r="A3" s="132" t="s">
        <v>447</v>
      </c>
      <c r="B3" s="86" t="s">
        <v>454</v>
      </c>
      <c r="C3" s="132" t="s">
        <v>434</v>
      </c>
      <c r="D3" s="140">
        <v>2E-3</v>
      </c>
      <c r="E3" s="166">
        <v>100</v>
      </c>
      <c r="F3" s="138">
        <f t="shared" ref="F3:F6" si="0">O3*$E3</f>
        <v>62.493669603970417</v>
      </c>
      <c r="G3" s="139">
        <f t="shared" ref="G3:G7" si="1">P3*$E3</f>
        <v>21.573989668793679</v>
      </c>
      <c r="H3" s="139">
        <f t="shared" ref="H3:H7" si="2">Q3*$E3</f>
        <v>15.932340727235895</v>
      </c>
      <c r="I3" s="139">
        <f t="shared" ref="I3:I7" si="3">R3*$E3</f>
        <v>0</v>
      </c>
      <c r="J3" s="139">
        <f t="shared" ref="J3:J7" si="4">S3*$E3</f>
        <v>0</v>
      </c>
      <c r="K3" s="139">
        <f t="shared" ref="K3:K7" si="5">T3*$E3</f>
        <v>0</v>
      </c>
      <c r="L3" s="100">
        <f>IFERROR(HLOOKUP($C3,Indexdaten!$D$2:$Z$216,181+COLUMN(L3),FALSE),1)</f>
        <v>1</v>
      </c>
      <c r="M3" s="101">
        <f>IFERROR(HLOOKUP($C3,Indexdaten!$D$2:$Z$216,181+COLUMN(M3),FALSE),0)</f>
        <v>0</v>
      </c>
      <c r="N3" s="101">
        <f>IFERROR(HLOOKUP($C3,Indexdaten!$D$2:$Z$216,181+COLUMN(N3),FALSE),0)</f>
        <v>0</v>
      </c>
      <c r="O3" s="141">
        <f>IFERROR(HLOOKUP($C3,Indexdaten!$D$2:$Z$216,184+COLUMN(O3),FALSE),0)</f>
        <v>0.62493669603970414</v>
      </c>
      <c r="P3" s="142">
        <f>IFERROR(HLOOKUP($C3,Indexdaten!$D$2:$Z$216,184+COLUMN(P3),FALSE),0)</f>
        <v>0.21573989668793678</v>
      </c>
      <c r="Q3" s="142">
        <f>IFERROR(HLOOKUP($C3,Indexdaten!$D$2:$Z$216,184+COLUMN(Q3),FALSE),0)</f>
        <v>0.15932340727235894</v>
      </c>
      <c r="R3" s="142">
        <f>IFERROR(HLOOKUP($C3,Indexdaten!$D$2:$Z$216,184+COLUMN(R3),FALSE),0)</f>
        <v>0</v>
      </c>
      <c r="S3" s="142">
        <f>IFERROR(HLOOKUP($C3,Indexdaten!$D$2:$Z$216,184+COLUMN(S3),FALSE),0)</f>
        <v>0</v>
      </c>
      <c r="T3" s="142">
        <f>IFERROR(HLOOKUP($C3,Indexdaten!$D$2:$Z$216,184+COLUMN(T3),FALSE),0)</f>
        <v>0</v>
      </c>
    </row>
    <row r="4" spans="1:20">
      <c r="A4" s="132" t="s">
        <v>448</v>
      </c>
      <c r="B4" t="s">
        <v>451</v>
      </c>
      <c r="C4" s="132" t="s">
        <v>437</v>
      </c>
      <c r="D4" s="140">
        <v>2.5000000000000001E-3</v>
      </c>
      <c r="E4" s="166">
        <v>100</v>
      </c>
      <c r="F4" s="138">
        <f t="shared" si="0"/>
        <v>0</v>
      </c>
      <c r="G4" s="139">
        <f t="shared" si="1"/>
        <v>2.7081243731193578</v>
      </c>
      <c r="H4" s="139">
        <f t="shared" si="2"/>
        <v>0</v>
      </c>
      <c r="I4" s="139">
        <f t="shared" si="3"/>
        <v>95.787362086258781</v>
      </c>
      <c r="J4" s="139">
        <f t="shared" si="4"/>
        <v>1.5045135406218655</v>
      </c>
      <c r="K4" s="139">
        <f t="shared" si="5"/>
        <v>0</v>
      </c>
      <c r="L4" s="100">
        <f>IFERROR(HLOOKUP($C4,Indexdaten!$D$2:$Z$216,181+COLUMN(L4),FALSE),1)</f>
        <v>1</v>
      </c>
      <c r="M4" s="101">
        <f>IFERROR(HLOOKUP($C4,Indexdaten!$D$2:$Z$216,181+COLUMN(M4),FALSE),0)</f>
        <v>0</v>
      </c>
      <c r="N4" s="101">
        <f>IFERROR(HLOOKUP($C4,Indexdaten!$D$2:$Z$216,181+COLUMN(N4),FALSE),0)</f>
        <v>0</v>
      </c>
      <c r="O4" s="141">
        <f>IFERROR(HLOOKUP($C4,Indexdaten!$D$2:$Z$216,184+COLUMN(O4),FALSE),0)</f>
        <v>0</v>
      </c>
      <c r="P4" s="142">
        <f>IFERROR(HLOOKUP($C4,Indexdaten!$D$2:$Z$216,184+COLUMN(P4),FALSE),0)</f>
        <v>2.7081243731193579E-2</v>
      </c>
      <c r="Q4" s="142">
        <f>IFERROR(HLOOKUP($C4,Indexdaten!$D$2:$Z$216,184+COLUMN(Q4),FALSE),0)</f>
        <v>0</v>
      </c>
      <c r="R4" s="142">
        <f>IFERROR(HLOOKUP($C4,Indexdaten!$D$2:$Z$216,184+COLUMN(R4),FALSE),0)</f>
        <v>0.95787362086258787</v>
      </c>
      <c r="S4" s="142">
        <f>IFERROR(HLOOKUP($C4,Indexdaten!$D$2:$Z$216,184+COLUMN(S4),FALSE),0)</f>
        <v>1.5045135406218655E-2</v>
      </c>
      <c r="T4" s="142">
        <f>IFERROR(HLOOKUP($C4,Indexdaten!$D$2:$Z$216,184+COLUMN(T4),FALSE),0)</f>
        <v>0</v>
      </c>
    </row>
    <row r="5" spans="1:20">
      <c r="A5" s="132" t="s">
        <v>449</v>
      </c>
      <c r="B5" s="86" t="s">
        <v>455</v>
      </c>
      <c r="C5" s="132" t="s">
        <v>440</v>
      </c>
      <c r="D5" s="140">
        <v>2E-3</v>
      </c>
      <c r="E5" s="166">
        <v>100</v>
      </c>
      <c r="F5" s="138">
        <f t="shared" si="0"/>
        <v>0</v>
      </c>
      <c r="G5" s="139">
        <f t="shared" si="1"/>
        <v>100</v>
      </c>
      <c r="H5" s="139">
        <f t="shared" si="2"/>
        <v>0</v>
      </c>
      <c r="I5" s="139">
        <f t="shared" si="3"/>
        <v>0</v>
      </c>
      <c r="J5" s="139">
        <f t="shared" si="4"/>
        <v>0</v>
      </c>
      <c r="K5" s="139">
        <f t="shared" si="5"/>
        <v>0</v>
      </c>
      <c r="L5" s="100">
        <f>IFERROR(HLOOKUP($C5,Indexdaten!$D$2:$Z$216,181+COLUMN(L5),FALSE),1)</f>
        <v>0.86</v>
      </c>
      <c r="M5" s="101">
        <f>IFERROR(HLOOKUP($C5,Indexdaten!$D$2:$Z$216,181+COLUMN(M5),FALSE),0)</f>
        <v>0.14000000000000001</v>
      </c>
      <c r="N5" s="101">
        <f>IFERROR(HLOOKUP($C5,Indexdaten!$D$2:$Z$216,181+COLUMN(N5),FALSE),0)</f>
        <v>0</v>
      </c>
      <c r="O5" s="141">
        <f>IFERROR(HLOOKUP($C5,Indexdaten!$D$2:$Z$216,184+COLUMN(O5),FALSE),0)</f>
        <v>0</v>
      </c>
      <c r="P5" s="142">
        <f>IFERROR(HLOOKUP($C5,Indexdaten!$D$2:$Z$216,184+COLUMN(P5),FALSE),0)</f>
        <v>1</v>
      </c>
      <c r="Q5" s="142">
        <f>IFERROR(HLOOKUP($C5,Indexdaten!$D$2:$Z$216,184+COLUMN(Q5),FALSE),0)</f>
        <v>0</v>
      </c>
      <c r="R5" s="142">
        <f>IFERROR(HLOOKUP($C5,Indexdaten!$D$2:$Z$216,184+COLUMN(R5),FALSE),0)</f>
        <v>0</v>
      </c>
      <c r="S5" s="142">
        <f>IFERROR(HLOOKUP($C5,Indexdaten!$D$2:$Z$216,184+COLUMN(S5),FALSE),0)</f>
        <v>0</v>
      </c>
      <c r="T5" s="142">
        <f>IFERROR(HLOOKUP($C5,Indexdaten!$D$2:$Z$216,184+COLUMN(T5),FALSE),0)</f>
        <v>0</v>
      </c>
    </row>
    <row r="6" spans="1:20">
      <c r="A6" s="132" t="s">
        <v>450</v>
      </c>
      <c r="B6" t="s">
        <v>452</v>
      </c>
      <c r="C6" s="132" t="s">
        <v>434</v>
      </c>
      <c r="D6" s="140">
        <v>4.4999999999999997E-3</v>
      </c>
      <c r="E6" s="166">
        <v>100</v>
      </c>
      <c r="F6" s="138">
        <f t="shared" si="0"/>
        <v>62.493669603970417</v>
      </c>
      <c r="G6" s="139">
        <f t="shared" si="1"/>
        <v>21.573989668793679</v>
      </c>
      <c r="H6" s="139">
        <f t="shared" si="2"/>
        <v>15.932340727235895</v>
      </c>
      <c r="I6" s="139">
        <f t="shared" si="3"/>
        <v>0</v>
      </c>
      <c r="J6" s="139">
        <f t="shared" si="4"/>
        <v>0</v>
      </c>
      <c r="K6" s="139">
        <f t="shared" si="5"/>
        <v>0</v>
      </c>
      <c r="L6" s="100">
        <f>IFERROR(HLOOKUP($C6,Indexdaten!$D$2:$Z$216,181+COLUMN(L6),FALSE),1)</f>
        <v>1</v>
      </c>
      <c r="M6" s="101">
        <f>IFERROR(HLOOKUP($C6,Indexdaten!$D$2:$Z$216,181+COLUMN(M6),FALSE),0)</f>
        <v>0</v>
      </c>
      <c r="N6" s="101">
        <f>IFERROR(HLOOKUP($C6,Indexdaten!$D$2:$Z$216,181+COLUMN(N6),FALSE),0)</f>
        <v>0</v>
      </c>
      <c r="O6" s="141">
        <f>IFERROR(HLOOKUP($C6,Indexdaten!$D$2:$Z$216,184+COLUMN(O6),FALSE),0)</f>
        <v>0.62493669603970414</v>
      </c>
      <c r="P6" s="142">
        <f>IFERROR(HLOOKUP($C6,Indexdaten!$D$2:$Z$216,184+COLUMN(P6),FALSE),0)</f>
        <v>0.21573989668793678</v>
      </c>
      <c r="Q6" s="142">
        <f>IFERROR(HLOOKUP($C6,Indexdaten!$D$2:$Z$216,184+COLUMN(Q6),FALSE),0)</f>
        <v>0.15932340727235894</v>
      </c>
      <c r="R6" s="142">
        <f>IFERROR(HLOOKUP($C6,Indexdaten!$D$2:$Z$216,184+COLUMN(R6),FALSE),0)</f>
        <v>0</v>
      </c>
      <c r="S6" s="142">
        <f>IFERROR(HLOOKUP($C6,Indexdaten!$D$2:$Z$216,184+COLUMN(S6),FALSE),0)</f>
        <v>0</v>
      </c>
      <c r="T6" s="142">
        <f>IFERROR(HLOOKUP($C6,Indexdaten!$D$2:$Z$216,184+COLUMN(T6),FALSE),0)</f>
        <v>0</v>
      </c>
    </row>
    <row r="7" spans="1:20">
      <c r="F7" s="138">
        <f>O7*$E7</f>
        <v>0</v>
      </c>
      <c r="G7" s="139">
        <f t="shared" si="1"/>
        <v>0</v>
      </c>
      <c r="H7" s="139">
        <f t="shared" si="2"/>
        <v>0</v>
      </c>
      <c r="I7" s="139">
        <f t="shared" si="3"/>
        <v>0</v>
      </c>
      <c r="J7" s="139">
        <f t="shared" si="4"/>
        <v>0</v>
      </c>
      <c r="K7" s="139">
        <f t="shared" si="5"/>
        <v>0</v>
      </c>
      <c r="L7" s="100">
        <f>IFERROR(HLOOKUP($C7,Indexdaten!$D$2:$Z$216,181+COLUMN(L7),FALSE),1)</f>
        <v>1</v>
      </c>
      <c r="M7" s="101">
        <f>IFERROR(HLOOKUP($C7,Indexdaten!$D$2:$Z$216,181+COLUMN(M7),FALSE),0)</f>
        <v>0</v>
      </c>
      <c r="N7" s="101">
        <f>IFERROR(HLOOKUP($C7,Indexdaten!$D$2:$Z$216,181+COLUMN(N7),FALSE),0)</f>
        <v>0</v>
      </c>
      <c r="O7" s="141">
        <f>IFERROR(HLOOKUP($C7,Indexdaten!$D$2:$Z$216,184+COLUMN(O7),FALSE),0)</f>
        <v>0</v>
      </c>
      <c r="P7" s="142">
        <f>IFERROR(HLOOKUP($C7,Indexdaten!$D$2:$Z$216,184+COLUMN(P7),FALSE),0)</f>
        <v>0</v>
      </c>
      <c r="Q7" s="142">
        <f>IFERROR(HLOOKUP($C7,Indexdaten!$D$2:$Z$216,184+COLUMN(Q7),FALSE),0)</f>
        <v>0</v>
      </c>
      <c r="R7" s="142">
        <f>IFERROR(HLOOKUP($C7,Indexdaten!$D$2:$Z$216,184+COLUMN(R7),FALSE),0)</f>
        <v>0</v>
      </c>
      <c r="S7" s="142">
        <f>IFERROR(HLOOKUP($C7,Indexdaten!$D$2:$Z$216,184+COLUMN(S7),FALSE),0)</f>
        <v>0</v>
      </c>
      <c r="T7" s="142">
        <f>IFERROR(HLOOKUP($C7,Indexdaten!$D$2:$Z$216,184+COLUMN(T7),FALSE),0)</f>
        <v>0</v>
      </c>
    </row>
    <row r="8" spans="1:20">
      <c r="F8" s="138">
        <f t="shared" ref="F8:F71" si="6">O8*$E8</f>
        <v>0</v>
      </c>
      <c r="G8" s="139">
        <f t="shared" ref="G8:G71" si="7">P8*$E8</f>
        <v>0</v>
      </c>
      <c r="H8" s="139">
        <f t="shared" ref="H8:H71" si="8">Q8*$E8</f>
        <v>0</v>
      </c>
      <c r="I8" s="139">
        <f t="shared" ref="I8:I71" si="9">R8*$E8</f>
        <v>0</v>
      </c>
      <c r="J8" s="139">
        <f t="shared" ref="J8:J71" si="10">S8*$E8</f>
        <v>0</v>
      </c>
      <c r="K8" s="139">
        <f t="shared" ref="K8:K71" si="11">T8*$E8</f>
        <v>0</v>
      </c>
      <c r="L8" s="100">
        <f>IFERROR(HLOOKUP($C8,Indexdaten!$D$2:$Z$216,181+COLUMN(L8),FALSE),1)</f>
        <v>1</v>
      </c>
      <c r="M8" s="101">
        <f>IFERROR(HLOOKUP($C8,Indexdaten!$D$2:$Z$216,181+COLUMN(M8),FALSE),0)</f>
        <v>0</v>
      </c>
      <c r="N8" s="101">
        <f>IFERROR(HLOOKUP($C8,Indexdaten!$D$2:$Z$216,181+COLUMN(N8),FALSE),0)</f>
        <v>0</v>
      </c>
      <c r="O8" s="141">
        <f>IFERROR(HLOOKUP($C8,Indexdaten!$D$2:$Z$216,184+COLUMN(O8),FALSE),0)</f>
        <v>0</v>
      </c>
      <c r="P8" s="142">
        <f>IFERROR(HLOOKUP($C8,Indexdaten!$D$2:$Z$216,184+COLUMN(P8),FALSE),0)</f>
        <v>0</v>
      </c>
      <c r="Q8" s="142">
        <f>IFERROR(HLOOKUP($C8,Indexdaten!$D$2:$Z$216,184+COLUMN(Q8),FALSE),0)</f>
        <v>0</v>
      </c>
      <c r="R8" s="142">
        <f>IFERROR(HLOOKUP($C8,Indexdaten!$D$2:$Z$216,184+COLUMN(R8),FALSE),0)</f>
        <v>0</v>
      </c>
      <c r="S8" s="142">
        <f>IFERROR(HLOOKUP($C8,Indexdaten!$D$2:$Z$216,184+COLUMN(S8),FALSE),0)</f>
        <v>0</v>
      </c>
      <c r="T8" s="142">
        <f>IFERROR(HLOOKUP($C8,Indexdaten!$D$2:$Z$216,184+COLUMN(T8),FALSE),0)</f>
        <v>0</v>
      </c>
    </row>
    <row r="9" spans="1:20">
      <c r="F9" s="138">
        <f t="shared" si="6"/>
        <v>0</v>
      </c>
      <c r="G9" s="139">
        <f t="shared" si="7"/>
        <v>0</v>
      </c>
      <c r="H9" s="139">
        <f t="shared" si="8"/>
        <v>0</v>
      </c>
      <c r="I9" s="139">
        <f t="shared" si="9"/>
        <v>0</v>
      </c>
      <c r="J9" s="139">
        <f t="shared" si="10"/>
        <v>0</v>
      </c>
      <c r="K9" s="139">
        <f t="shared" si="11"/>
        <v>0</v>
      </c>
      <c r="L9" s="100">
        <f>IFERROR(HLOOKUP($C9,Indexdaten!$D$2:$Z$216,181+COLUMN(L9),FALSE),1)</f>
        <v>1</v>
      </c>
      <c r="M9" s="101">
        <f>IFERROR(HLOOKUP($C9,Indexdaten!$D$2:$Z$216,181+COLUMN(M9),FALSE),0)</f>
        <v>0</v>
      </c>
      <c r="N9" s="101">
        <f>IFERROR(HLOOKUP($C9,Indexdaten!$D$2:$Z$216,181+COLUMN(N9),FALSE),0)</f>
        <v>0</v>
      </c>
      <c r="O9" s="141">
        <f>IFERROR(HLOOKUP($C9,Indexdaten!$D$2:$Z$216,184+COLUMN(O9),FALSE),0)</f>
        <v>0</v>
      </c>
      <c r="P9" s="142">
        <f>IFERROR(HLOOKUP($C9,Indexdaten!$D$2:$Z$216,184+COLUMN(P9),FALSE),0)</f>
        <v>0</v>
      </c>
      <c r="Q9" s="142">
        <f>IFERROR(HLOOKUP($C9,Indexdaten!$D$2:$Z$216,184+COLUMN(Q9),FALSE),0)</f>
        <v>0</v>
      </c>
      <c r="R9" s="142">
        <f>IFERROR(HLOOKUP($C9,Indexdaten!$D$2:$Z$216,184+COLUMN(R9),FALSE),0)</f>
        <v>0</v>
      </c>
      <c r="S9" s="142">
        <f>IFERROR(HLOOKUP($C9,Indexdaten!$D$2:$Z$216,184+COLUMN(S9),FALSE),0)</f>
        <v>0</v>
      </c>
      <c r="T9" s="142">
        <f>IFERROR(HLOOKUP($C9,Indexdaten!$D$2:$Z$216,184+COLUMN(T9),FALSE),0)</f>
        <v>0</v>
      </c>
    </row>
    <row r="10" spans="1:20">
      <c r="F10" s="138">
        <f t="shared" si="6"/>
        <v>0</v>
      </c>
      <c r="G10" s="139">
        <f t="shared" si="7"/>
        <v>0</v>
      </c>
      <c r="H10" s="139">
        <f t="shared" si="8"/>
        <v>0</v>
      </c>
      <c r="I10" s="139">
        <f t="shared" si="9"/>
        <v>0</v>
      </c>
      <c r="J10" s="139">
        <f t="shared" si="10"/>
        <v>0</v>
      </c>
      <c r="K10" s="139">
        <f t="shared" si="11"/>
        <v>0</v>
      </c>
      <c r="L10" s="100">
        <f>IFERROR(HLOOKUP($C10,Indexdaten!$D$2:$Z$216,181+COLUMN(L10),FALSE),1)</f>
        <v>1</v>
      </c>
      <c r="M10" s="101">
        <f>IFERROR(HLOOKUP($C10,Indexdaten!$D$2:$Z$216,181+COLUMN(M10),FALSE),0)</f>
        <v>0</v>
      </c>
      <c r="N10" s="101">
        <f>IFERROR(HLOOKUP($C10,Indexdaten!$D$2:$Z$216,181+COLUMN(N10),FALSE),0)</f>
        <v>0</v>
      </c>
      <c r="O10" s="141">
        <f>IFERROR(HLOOKUP($C10,Indexdaten!$D$2:$Z$216,184+COLUMN(O10),FALSE),0)</f>
        <v>0</v>
      </c>
      <c r="P10" s="142">
        <f>IFERROR(HLOOKUP($C10,Indexdaten!$D$2:$Z$216,184+COLUMN(P10),FALSE),0)</f>
        <v>0</v>
      </c>
      <c r="Q10" s="142">
        <f>IFERROR(HLOOKUP($C10,Indexdaten!$D$2:$Z$216,184+COLUMN(Q10),FALSE),0)</f>
        <v>0</v>
      </c>
      <c r="R10" s="142">
        <f>IFERROR(HLOOKUP($C10,Indexdaten!$D$2:$Z$216,184+COLUMN(R10),FALSE),0)</f>
        <v>0</v>
      </c>
      <c r="S10" s="142">
        <f>IFERROR(HLOOKUP($C10,Indexdaten!$D$2:$Z$216,184+COLUMN(S10),FALSE),0)</f>
        <v>0</v>
      </c>
      <c r="T10" s="142">
        <f>IFERROR(HLOOKUP($C10,Indexdaten!$D$2:$Z$216,184+COLUMN(T10),FALSE),0)</f>
        <v>0</v>
      </c>
    </row>
    <row r="11" spans="1:20">
      <c r="F11" s="138">
        <f t="shared" si="6"/>
        <v>0</v>
      </c>
      <c r="G11" s="139">
        <f t="shared" si="7"/>
        <v>0</v>
      </c>
      <c r="H11" s="139">
        <f t="shared" si="8"/>
        <v>0</v>
      </c>
      <c r="I11" s="139">
        <f t="shared" si="9"/>
        <v>0</v>
      </c>
      <c r="J11" s="139">
        <f t="shared" si="10"/>
        <v>0</v>
      </c>
      <c r="K11" s="139">
        <f t="shared" si="11"/>
        <v>0</v>
      </c>
      <c r="L11" s="100">
        <f>IFERROR(HLOOKUP($C11,Indexdaten!$D$2:$Z$216,181+COLUMN(L11),FALSE),1)</f>
        <v>1</v>
      </c>
      <c r="M11" s="101">
        <f>IFERROR(HLOOKUP($C11,Indexdaten!$D$2:$Z$216,181+COLUMN(M11),FALSE),0)</f>
        <v>0</v>
      </c>
      <c r="N11" s="101">
        <f>IFERROR(HLOOKUP($C11,Indexdaten!$D$2:$Z$216,181+COLUMN(N11),FALSE),0)</f>
        <v>0</v>
      </c>
      <c r="O11" s="141">
        <f>IFERROR(HLOOKUP($C11,Indexdaten!$D$2:$Z$216,184+COLUMN(O11),FALSE),0)</f>
        <v>0</v>
      </c>
      <c r="P11" s="142">
        <f>IFERROR(HLOOKUP($C11,Indexdaten!$D$2:$Z$216,184+COLUMN(P11),FALSE),0)</f>
        <v>0</v>
      </c>
      <c r="Q11" s="142">
        <f>IFERROR(HLOOKUP($C11,Indexdaten!$D$2:$Z$216,184+COLUMN(Q11),FALSE),0)</f>
        <v>0</v>
      </c>
      <c r="R11" s="142">
        <f>IFERROR(HLOOKUP($C11,Indexdaten!$D$2:$Z$216,184+COLUMN(R11),FALSE),0)</f>
        <v>0</v>
      </c>
      <c r="S11" s="142">
        <f>IFERROR(HLOOKUP($C11,Indexdaten!$D$2:$Z$216,184+COLUMN(S11),FALSE),0)</f>
        <v>0</v>
      </c>
      <c r="T11" s="142">
        <f>IFERROR(HLOOKUP($C11,Indexdaten!$D$2:$Z$216,184+COLUMN(T11),FALSE),0)</f>
        <v>0</v>
      </c>
    </row>
    <row r="12" spans="1:20">
      <c r="F12" s="138">
        <f t="shared" si="6"/>
        <v>0</v>
      </c>
      <c r="G12" s="139">
        <f t="shared" si="7"/>
        <v>0</v>
      </c>
      <c r="H12" s="139">
        <f t="shared" si="8"/>
        <v>0</v>
      </c>
      <c r="I12" s="139">
        <f t="shared" si="9"/>
        <v>0</v>
      </c>
      <c r="J12" s="139">
        <f t="shared" si="10"/>
        <v>0</v>
      </c>
      <c r="K12" s="139">
        <f t="shared" si="11"/>
        <v>0</v>
      </c>
      <c r="L12" s="100">
        <f>IFERROR(HLOOKUP($C12,Indexdaten!$D$2:$Z$216,181+COLUMN(L12),FALSE),1)</f>
        <v>1</v>
      </c>
      <c r="M12" s="101">
        <f>IFERROR(HLOOKUP($C12,Indexdaten!$D$2:$Z$216,181+COLUMN(M12),FALSE),0)</f>
        <v>0</v>
      </c>
      <c r="N12" s="101">
        <f>IFERROR(HLOOKUP($C12,Indexdaten!$D$2:$Z$216,181+COLUMN(N12),FALSE),0)</f>
        <v>0</v>
      </c>
      <c r="O12" s="141">
        <f>IFERROR(HLOOKUP($C12,Indexdaten!$D$2:$Z$216,184+COLUMN(O12),FALSE),0)</f>
        <v>0</v>
      </c>
      <c r="P12" s="142">
        <f>IFERROR(HLOOKUP($C12,Indexdaten!$D$2:$Z$216,184+COLUMN(P12),FALSE),0)</f>
        <v>0</v>
      </c>
      <c r="Q12" s="142">
        <f>IFERROR(HLOOKUP($C12,Indexdaten!$D$2:$Z$216,184+COLUMN(Q12),FALSE),0)</f>
        <v>0</v>
      </c>
      <c r="R12" s="142">
        <f>IFERROR(HLOOKUP($C12,Indexdaten!$D$2:$Z$216,184+COLUMN(R12),FALSE),0)</f>
        <v>0</v>
      </c>
      <c r="S12" s="142">
        <f>IFERROR(HLOOKUP($C12,Indexdaten!$D$2:$Z$216,184+COLUMN(S12),FALSE),0)</f>
        <v>0</v>
      </c>
      <c r="T12" s="142">
        <f>IFERROR(HLOOKUP($C12,Indexdaten!$D$2:$Z$216,184+COLUMN(T12),FALSE),0)</f>
        <v>0</v>
      </c>
    </row>
    <row r="13" spans="1:20">
      <c r="F13" s="138">
        <f t="shared" si="6"/>
        <v>0</v>
      </c>
      <c r="G13" s="139">
        <f t="shared" si="7"/>
        <v>0</v>
      </c>
      <c r="H13" s="139">
        <f t="shared" si="8"/>
        <v>0</v>
      </c>
      <c r="I13" s="139">
        <f t="shared" si="9"/>
        <v>0</v>
      </c>
      <c r="J13" s="139">
        <f t="shared" si="10"/>
        <v>0</v>
      </c>
      <c r="K13" s="139">
        <f t="shared" si="11"/>
        <v>0</v>
      </c>
      <c r="L13" s="100">
        <f>IFERROR(HLOOKUP($C13,Indexdaten!$D$2:$Z$216,181+COLUMN(L13),FALSE),1)</f>
        <v>1</v>
      </c>
      <c r="M13" s="101">
        <f>IFERROR(HLOOKUP($C13,Indexdaten!$D$2:$Z$216,181+COLUMN(M13),FALSE),0)</f>
        <v>0</v>
      </c>
      <c r="N13" s="101">
        <f>IFERROR(HLOOKUP($C13,Indexdaten!$D$2:$Z$216,181+COLUMN(N13),FALSE),0)</f>
        <v>0</v>
      </c>
      <c r="O13" s="141">
        <f>IFERROR(HLOOKUP($C13,Indexdaten!$D$2:$Z$216,184+COLUMN(O13),FALSE),0)</f>
        <v>0</v>
      </c>
      <c r="P13" s="142">
        <f>IFERROR(HLOOKUP($C13,Indexdaten!$D$2:$Z$216,184+COLUMN(P13),FALSE),0)</f>
        <v>0</v>
      </c>
      <c r="Q13" s="142">
        <f>IFERROR(HLOOKUP($C13,Indexdaten!$D$2:$Z$216,184+COLUMN(Q13),FALSE),0)</f>
        <v>0</v>
      </c>
      <c r="R13" s="142">
        <f>IFERROR(HLOOKUP($C13,Indexdaten!$D$2:$Z$216,184+COLUMN(R13),FALSE),0)</f>
        <v>0</v>
      </c>
      <c r="S13" s="142">
        <f>IFERROR(HLOOKUP($C13,Indexdaten!$D$2:$Z$216,184+COLUMN(S13),FALSE),0)</f>
        <v>0</v>
      </c>
      <c r="T13" s="142">
        <f>IFERROR(HLOOKUP($C13,Indexdaten!$D$2:$Z$216,184+COLUMN(T13),FALSE),0)</f>
        <v>0</v>
      </c>
    </row>
    <row r="14" spans="1:20">
      <c r="F14" s="138">
        <f t="shared" si="6"/>
        <v>0</v>
      </c>
      <c r="G14" s="139">
        <f t="shared" si="7"/>
        <v>0</v>
      </c>
      <c r="H14" s="139">
        <f t="shared" si="8"/>
        <v>0</v>
      </c>
      <c r="I14" s="139">
        <f t="shared" si="9"/>
        <v>0</v>
      </c>
      <c r="J14" s="139">
        <f t="shared" si="10"/>
        <v>0</v>
      </c>
      <c r="K14" s="139">
        <f t="shared" si="11"/>
        <v>0</v>
      </c>
      <c r="L14" s="100">
        <f>IFERROR(HLOOKUP($C14,Indexdaten!$D$2:$Z$216,181+COLUMN(L14),FALSE),1)</f>
        <v>1</v>
      </c>
      <c r="M14" s="101">
        <f>IFERROR(HLOOKUP($C14,Indexdaten!$D$2:$Z$216,181+COLUMN(M14),FALSE),0)</f>
        <v>0</v>
      </c>
      <c r="N14" s="101">
        <f>IFERROR(HLOOKUP($C14,Indexdaten!$D$2:$Z$216,181+COLUMN(N14),FALSE),0)</f>
        <v>0</v>
      </c>
      <c r="O14" s="141">
        <f>IFERROR(HLOOKUP($C14,Indexdaten!$D$2:$Z$216,184+COLUMN(O14),FALSE),0)</f>
        <v>0</v>
      </c>
      <c r="P14" s="142">
        <f>IFERROR(HLOOKUP($C14,Indexdaten!$D$2:$Z$216,184+COLUMN(P14),FALSE),0)</f>
        <v>0</v>
      </c>
      <c r="Q14" s="142">
        <f>IFERROR(HLOOKUP($C14,Indexdaten!$D$2:$Z$216,184+COLUMN(Q14),FALSE),0)</f>
        <v>0</v>
      </c>
      <c r="R14" s="142">
        <f>IFERROR(HLOOKUP($C14,Indexdaten!$D$2:$Z$216,184+COLUMN(R14),FALSE),0)</f>
        <v>0</v>
      </c>
      <c r="S14" s="142">
        <f>IFERROR(HLOOKUP($C14,Indexdaten!$D$2:$Z$216,184+COLUMN(S14),FALSE),0)</f>
        <v>0</v>
      </c>
      <c r="T14" s="142">
        <f>IFERROR(HLOOKUP($C14,Indexdaten!$D$2:$Z$216,184+COLUMN(T14),FALSE),0)</f>
        <v>0</v>
      </c>
    </row>
    <row r="15" spans="1:20">
      <c r="F15" s="138">
        <f t="shared" si="6"/>
        <v>0</v>
      </c>
      <c r="G15" s="139">
        <f t="shared" si="7"/>
        <v>0</v>
      </c>
      <c r="H15" s="139">
        <f t="shared" si="8"/>
        <v>0</v>
      </c>
      <c r="I15" s="139">
        <f t="shared" si="9"/>
        <v>0</v>
      </c>
      <c r="J15" s="139">
        <f t="shared" si="10"/>
        <v>0</v>
      </c>
      <c r="K15" s="139">
        <f t="shared" si="11"/>
        <v>0</v>
      </c>
      <c r="L15" s="100">
        <f>IFERROR(HLOOKUP($C15,Indexdaten!$D$2:$Z$216,181+COLUMN(L15),FALSE),1)</f>
        <v>1</v>
      </c>
      <c r="M15" s="101">
        <f>IFERROR(HLOOKUP($C15,Indexdaten!$D$2:$Z$216,181+COLUMN(M15),FALSE),0)</f>
        <v>0</v>
      </c>
      <c r="N15" s="101">
        <f>IFERROR(HLOOKUP($C15,Indexdaten!$D$2:$Z$216,181+COLUMN(N15),FALSE),0)</f>
        <v>0</v>
      </c>
      <c r="O15" s="141">
        <f>IFERROR(HLOOKUP($C15,Indexdaten!$D$2:$Z$216,184+COLUMN(O15),FALSE),0)</f>
        <v>0</v>
      </c>
      <c r="P15" s="142">
        <f>IFERROR(HLOOKUP($C15,Indexdaten!$D$2:$Z$216,184+COLUMN(P15),FALSE),0)</f>
        <v>0</v>
      </c>
      <c r="Q15" s="142">
        <f>IFERROR(HLOOKUP($C15,Indexdaten!$D$2:$Z$216,184+COLUMN(Q15),FALSE),0)</f>
        <v>0</v>
      </c>
      <c r="R15" s="142">
        <f>IFERROR(HLOOKUP($C15,Indexdaten!$D$2:$Z$216,184+COLUMN(R15),FALSE),0)</f>
        <v>0</v>
      </c>
      <c r="S15" s="142">
        <f>IFERROR(HLOOKUP($C15,Indexdaten!$D$2:$Z$216,184+COLUMN(S15),FALSE),0)</f>
        <v>0</v>
      </c>
      <c r="T15" s="142">
        <f>IFERROR(HLOOKUP($C15,Indexdaten!$D$2:$Z$216,184+COLUMN(T15),FALSE),0)</f>
        <v>0</v>
      </c>
    </row>
    <row r="16" spans="1:20">
      <c r="F16" s="138">
        <f t="shared" si="6"/>
        <v>0</v>
      </c>
      <c r="G16" s="139">
        <f t="shared" si="7"/>
        <v>0</v>
      </c>
      <c r="H16" s="139">
        <f t="shared" si="8"/>
        <v>0</v>
      </c>
      <c r="I16" s="139">
        <f t="shared" si="9"/>
        <v>0</v>
      </c>
      <c r="J16" s="139">
        <f t="shared" si="10"/>
        <v>0</v>
      </c>
      <c r="K16" s="139">
        <f t="shared" si="11"/>
        <v>0</v>
      </c>
      <c r="L16" s="100">
        <f>IFERROR(HLOOKUP($C16,Indexdaten!$D$2:$Z$216,181+COLUMN(L16),FALSE),1)</f>
        <v>1</v>
      </c>
      <c r="M16" s="101">
        <f>IFERROR(HLOOKUP($C16,Indexdaten!$D$2:$Z$216,181+COLUMN(M16),FALSE),0)</f>
        <v>0</v>
      </c>
      <c r="N16" s="101">
        <f>IFERROR(HLOOKUP($C16,Indexdaten!$D$2:$Z$216,181+COLUMN(N16),FALSE),0)</f>
        <v>0</v>
      </c>
      <c r="O16" s="141">
        <f>IFERROR(HLOOKUP($C16,Indexdaten!$D$2:$Z$216,184+COLUMN(O16),FALSE),0)</f>
        <v>0</v>
      </c>
      <c r="P16" s="142">
        <f>IFERROR(HLOOKUP($C16,Indexdaten!$D$2:$Z$216,184+COLUMN(P16),FALSE),0)</f>
        <v>0</v>
      </c>
      <c r="Q16" s="142">
        <f>IFERROR(HLOOKUP($C16,Indexdaten!$D$2:$Z$216,184+COLUMN(Q16),FALSE),0)</f>
        <v>0</v>
      </c>
      <c r="R16" s="142">
        <f>IFERROR(HLOOKUP($C16,Indexdaten!$D$2:$Z$216,184+COLUMN(R16),FALSE),0)</f>
        <v>0</v>
      </c>
      <c r="S16" s="142">
        <f>IFERROR(HLOOKUP($C16,Indexdaten!$D$2:$Z$216,184+COLUMN(S16),FALSE),0)</f>
        <v>0</v>
      </c>
      <c r="T16" s="142">
        <f>IFERROR(HLOOKUP($C16,Indexdaten!$D$2:$Z$216,184+COLUMN(T16),FALSE),0)</f>
        <v>0</v>
      </c>
    </row>
    <row r="17" spans="6:20">
      <c r="F17" s="138">
        <f t="shared" si="6"/>
        <v>0</v>
      </c>
      <c r="G17" s="139">
        <f t="shared" si="7"/>
        <v>0</v>
      </c>
      <c r="H17" s="139">
        <f t="shared" si="8"/>
        <v>0</v>
      </c>
      <c r="I17" s="139">
        <f t="shared" si="9"/>
        <v>0</v>
      </c>
      <c r="J17" s="139">
        <f t="shared" si="10"/>
        <v>0</v>
      </c>
      <c r="K17" s="139">
        <f t="shared" si="11"/>
        <v>0</v>
      </c>
      <c r="L17" s="100">
        <f>IFERROR(HLOOKUP($C17,Indexdaten!$D$2:$Z$216,181+COLUMN(L17),FALSE),1)</f>
        <v>1</v>
      </c>
      <c r="M17" s="101">
        <f>IFERROR(HLOOKUP($C17,Indexdaten!$D$2:$Z$216,181+COLUMN(M17),FALSE),0)</f>
        <v>0</v>
      </c>
      <c r="N17" s="101">
        <f>IFERROR(HLOOKUP($C17,Indexdaten!$D$2:$Z$216,181+COLUMN(N17),FALSE),0)</f>
        <v>0</v>
      </c>
      <c r="O17" s="141">
        <f>IFERROR(HLOOKUP($C17,Indexdaten!$D$2:$Z$216,184+COLUMN(O17),FALSE),0)</f>
        <v>0</v>
      </c>
      <c r="P17" s="142">
        <f>IFERROR(HLOOKUP($C17,Indexdaten!$D$2:$Z$216,184+COLUMN(P17),FALSE),0)</f>
        <v>0</v>
      </c>
      <c r="Q17" s="142">
        <f>IFERROR(HLOOKUP($C17,Indexdaten!$D$2:$Z$216,184+COLUMN(Q17),FALSE),0)</f>
        <v>0</v>
      </c>
      <c r="R17" s="142">
        <f>IFERROR(HLOOKUP($C17,Indexdaten!$D$2:$Z$216,184+COLUMN(R17),FALSE),0)</f>
        <v>0</v>
      </c>
      <c r="S17" s="142">
        <f>IFERROR(HLOOKUP($C17,Indexdaten!$D$2:$Z$216,184+COLUMN(S17),FALSE),0)</f>
        <v>0</v>
      </c>
      <c r="T17" s="142">
        <f>IFERROR(HLOOKUP($C17,Indexdaten!$D$2:$Z$216,184+COLUMN(T17),FALSE),0)</f>
        <v>0</v>
      </c>
    </row>
    <row r="18" spans="6:20">
      <c r="F18" s="138">
        <f t="shared" si="6"/>
        <v>0</v>
      </c>
      <c r="G18" s="139">
        <f t="shared" si="7"/>
        <v>0</v>
      </c>
      <c r="H18" s="139">
        <f t="shared" si="8"/>
        <v>0</v>
      </c>
      <c r="I18" s="139">
        <f t="shared" si="9"/>
        <v>0</v>
      </c>
      <c r="J18" s="139">
        <f t="shared" si="10"/>
        <v>0</v>
      </c>
      <c r="K18" s="139">
        <f t="shared" si="11"/>
        <v>0</v>
      </c>
      <c r="L18" s="100">
        <f>IFERROR(HLOOKUP($C18,Indexdaten!$D$2:$Z$216,181+COLUMN(L18),FALSE),1)</f>
        <v>1</v>
      </c>
      <c r="M18" s="101">
        <f>IFERROR(HLOOKUP($C18,Indexdaten!$D$2:$Z$216,181+COLUMN(M18),FALSE),0)</f>
        <v>0</v>
      </c>
      <c r="N18" s="101">
        <f>IFERROR(HLOOKUP($C18,Indexdaten!$D$2:$Z$216,181+COLUMN(N18),FALSE),0)</f>
        <v>0</v>
      </c>
      <c r="O18" s="141">
        <f>IFERROR(HLOOKUP($C18,Indexdaten!$D$2:$Z$216,184+COLUMN(O18),FALSE),0)</f>
        <v>0</v>
      </c>
      <c r="P18" s="142">
        <f>IFERROR(HLOOKUP($C18,Indexdaten!$D$2:$Z$216,184+COLUMN(P18),FALSE),0)</f>
        <v>0</v>
      </c>
      <c r="Q18" s="142">
        <f>IFERROR(HLOOKUP($C18,Indexdaten!$D$2:$Z$216,184+COLUMN(Q18),FALSE),0)</f>
        <v>0</v>
      </c>
      <c r="R18" s="142">
        <f>IFERROR(HLOOKUP($C18,Indexdaten!$D$2:$Z$216,184+COLUMN(R18),FALSE),0)</f>
        <v>0</v>
      </c>
      <c r="S18" s="142">
        <f>IFERROR(HLOOKUP($C18,Indexdaten!$D$2:$Z$216,184+COLUMN(S18),FALSE),0)</f>
        <v>0</v>
      </c>
      <c r="T18" s="142">
        <f>IFERROR(HLOOKUP($C18,Indexdaten!$D$2:$Z$216,184+COLUMN(T18),FALSE),0)</f>
        <v>0</v>
      </c>
    </row>
    <row r="19" spans="6:20">
      <c r="F19" s="138">
        <f t="shared" si="6"/>
        <v>0</v>
      </c>
      <c r="G19" s="139">
        <f t="shared" si="7"/>
        <v>0</v>
      </c>
      <c r="H19" s="139">
        <f t="shared" si="8"/>
        <v>0</v>
      </c>
      <c r="I19" s="139">
        <f t="shared" si="9"/>
        <v>0</v>
      </c>
      <c r="J19" s="139">
        <f t="shared" si="10"/>
        <v>0</v>
      </c>
      <c r="K19" s="139">
        <f t="shared" si="11"/>
        <v>0</v>
      </c>
      <c r="L19" s="100">
        <f>IFERROR(HLOOKUP($C19,Indexdaten!$D$2:$Z$216,181+COLUMN(L19),FALSE),1)</f>
        <v>1</v>
      </c>
      <c r="M19" s="101">
        <f>IFERROR(HLOOKUP($C19,Indexdaten!$D$2:$Z$216,181+COLUMN(M19),FALSE),0)</f>
        <v>0</v>
      </c>
      <c r="N19" s="101">
        <f>IFERROR(HLOOKUP($C19,Indexdaten!$D$2:$Z$216,181+COLUMN(N19),FALSE),0)</f>
        <v>0</v>
      </c>
      <c r="O19" s="141">
        <f>IFERROR(HLOOKUP($C19,Indexdaten!$D$2:$Z$216,184+COLUMN(O19),FALSE),0)</f>
        <v>0</v>
      </c>
      <c r="P19" s="142">
        <f>IFERROR(HLOOKUP($C19,Indexdaten!$D$2:$Z$216,184+COLUMN(P19),FALSE),0)</f>
        <v>0</v>
      </c>
      <c r="Q19" s="142">
        <f>IFERROR(HLOOKUP($C19,Indexdaten!$D$2:$Z$216,184+COLUMN(Q19),FALSE),0)</f>
        <v>0</v>
      </c>
      <c r="R19" s="142">
        <f>IFERROR(HLOOKUP($C19,Indexdaten!$D$2:$Z$216,184+COLUMN(R19),FALSE),0)</f>
        <v>0</v>
      </c>
      <c r="S19" s="142">
        <f>IFERROR(HLOOKUP($C19,Indexdaten!$D$2:$Z$216,184+COLUMN(S19),FALSE),0)</f>
        <v>0</v>
      </c>
      <c r="T19" s="142">
        <f>IFERROR(HLOOKUP($C19,Indexdaten!$D$2:$Z$216,184+COLUMN(T19),FALSE),0)</f>
        <v>0</v>
      </c>
    </row>
    <row r="20" spans="6:20">
      <c r="F20" s="138">
        <f t="shared" si="6"/>
        <v>0</v>
      </c>
      <c r="G20" s="139">
        <f t="shared" si="7"/>
        <v>0</v>
      </c>
      <c r="H20" s="139">
        <f t="shared" si="8"/>
        <v>0</v>
      </c>
      <c r="I20" s="139">
        <f t="shared" si="9"/>
        <v>0</v>
      </c>
      <c r="J20" s="139">
        <f t="shared" si="10"/>
        <v>0</v>
      </c>
      <c r="K20" s="139">
        <f t="shared" si="11"/>
        <v>0</v>
      </c>
      <c r="L20" s="100">
        <f>IFERROR(HLOOKUP($C20,Indexdaten!$D$2:$Z$216,181+COLUMN(L20),FALSE),1)</f>
        <v>1</v>
      </c>
      <c r="M20" s="101">
        <f>IFERROR(HLOOKUP($C20,Indexdaten!$D$2:$Z$216,181+COLUMN(M20),FALSE),0)</f>
        <v>0</v>
      </c>
      <c r="N20" s="101">
        <f>IFERROR(HLOOKUP($C20,Indexdaten!$D$2:$Z$216,181+COLUMN(N20),FALSE),0)</f>
        <v>0</v>
      </c>
      <c r="O20" s="141">
        <f>IFERROR(HLOOKUP($C20,Indexdaten!$D$2:$Z$216,184+COLUMN(O20),FALSE),0)</f>
        <v>0</v>
      </c>
      <c r="P20" s="142">
        <f>IFERROR(HLOOKUP($C20,Indexdaten!$D$2:$Z$216,184+COLUMN(P20),FALSE),0)</f>
        <v>0</v>
      </c>
      <c r="Q20" s="142">
        <f>IFERROR(HLOOKUP($C20,Indexdaten!$D$2:$Z$216,184+COLUMN(Q20),FALSE),0)</f>
        <v>0</v>
      </c>
      <c r="R20" s="142">
        <f>IFERROR(HLOOKUP($C20,Indexdaten!$D$2:$Z$216,184+COLUMN(R20),FALSE),0)</f>
        <v>0</v>
      </c>
      <c r="S20" s="142">
        <f>IFERROR(HLOOKUP($C20,Indexdaten!$D$2:$Z$216,184+COLUMN(S20),FALSE),0)</f>
        <v>0</v>
      </c>
      <c r="T20" s="142">
        <f>IFERROR(HLOOKUP($C20,Indexdaten!$D$2:$Z$216,184+COLUMN(T20),FALSE),0)</f>
        <v>0</v>
      </c>
    </row>
    <row r="21" spans="6:20">
      <c r="F21" s="138">
        <f t="shared" si="6"/>
        <v>0</v>
      </c>
      <c r="G21" s="139">
        <f t="shared" si="7"/>
        <v>0</v>
      </c>
      <c r="H21" s="139">
        <f t="shared" si="8"/>
        <v>0</v>
      </c>
      <c r="I21" s="139">
        <f t="shared" si="9"/>
        <v>0</v>
      </c>
      <c r="J21" s="139">
        <f t="shared" si="10"/>
        <v>0</v>
      </c>
      <c r="K21" s="139">
        <f t="shared" si="11"/>
        <v>0</v>
      </c>
      <c r="L21" s="100">
        <f>IFERROR(HLOOKUP($C21,Indexdaten!$D$2:$Z$216,181+COLUMN(L21),FALSE),1)</f>
        <v>1</v>
      </c>
      <c r="M21" s="101">
        <f>IFERROR(HLOOKUP($C21,Indexdaten!$D$2:$Z$216,181+COLUMN(M21),FALSE),0)</f>
        <v>0</v>
      </c>
      <c r="N21" s="101">
        <f>IFERROR(HLOOKUP($C21,Indexdaten!$D$2:$Z$216,181+COLUMN(N21),FALSE),0)</f>
        <v>0</v>
      </c>
      <c r="O21" s="141">
        <f>IFERROR(HLOOKUP($C21,Indexdaten!$D$2:$Z$216,184+COLUMN(O21),FALSE),0)</f>
        <v>0</v>
      </c>
      <c r="P21" s="142">
        <f>IFERROR(HLOOKUP($C21,Indexdaten!$D$2:$Z$216,184+COLUMN(P21),FALSE),0)</f>
        <v>0</v>
      </c>
      <c r="Q21" s="142">
        <f>IFERROR(HLOOKUP($C21,Indexdaten!$D$2:$Z$216,184+COLUMN(Q21),FALSE),0)</f>
        <v>0</v>
      </c>
      <c r="R21" s="142">
        <f>IFERROR(HLOOKUP($C21,Indexdaten!$D$2:$Z$216,184+COLUMN(R21),FALSE),0)</f>
        <v>0</v>
      </c>
      <c r="S21" s="142">
        <f>IFERROR(HLOOKUP($C21,Indexdaten!$D$2:$Z$216,184+COLUMN(S21),FALSE),0)</f>
        <v>0</v>
      </c>
      <c r="T21" s="142">
        <f>IFERROR(HLOOKUP($C21,Indexdaten!$D$2:$Z$216,184+COLUMN(T21),FALSE),0)</f>
        <v>0</v>
      </c>
    </row>
    <row r="22" spans="6:20">
      <c r="F22" s="138">
        <f t="shared" si="6"/>
        <v>0</v>
      </c>
      <c r="G22" s="139">
        <f t="shared" si="7"/>
        <v>0</v>
      </c>
      <c r="H22" s="139">
        <f t="shared" si="8"/>
        <v>0</v>
      </c>
      <c r="I22" s="139">
        <f t="shared" si="9"/>
        <v>0</v>
      </c>
      <c r="J22" s="139">
        <f t="shared" si="10"/>
        <v>0</v>
      </c>
      <c r="K22" s="139">
        <f t="shared" si="11"/>
        <v>0</v>
      </c>
      <c r="L22" s="100">
        <f>IFERROR(HLOOKUP($C22,Indexdaten!$D$2:$Z$216,181+COLUMN(L22),FALSE),1)</f>
        <v>1</v>
      </c>
      <c r="M22" s="101">
        <f>IFERROR(HLOOKUP($C22,Indexdaten!$D$2:$Z$216,181+COLUMN(M22),FALSE),0)</f>
        <v>0</v>
      </c>
      <c r="N22" s="101">
        <f>IFERROR(HLOOKUP($C22,Indexdaten!$D$2:$Z$216,181+COLUMN(N22),FALSE),0)</f>
        <v>0</v>
      </c>
      <c r="O22" s="141">
        <f>IFERROR(HLOOKUP($C22,Indexdaten!$D$2:$Z$216,184+COLUMN(O22),FALSE),0)</f>
        <v>0</v>
      </c>
      <c r="P22" s="142">
        <f>IFERROR(HLOOKUP($C22,Indexdaten!$D$2:$Z$216,184+COLUMN(P22),FALSE),0)</f>
        <v>0</v>
      </c>
      <c r="Q22" s="142">
        <f>IFERROR(HLOOKUP($C22,Indexdaten!$D$2:$Z$216,184+COLUMN(Q22),FALSE),0)</f>
        <v>0</v>
      </c>
      <c r="R22" s="142">
        <f>IFERROR(HLOOKUP($C22,Indexdaten!$D$2:$Z$216,184+COLUMN(R22),FALSE),0)</f>
        <v>0</v>
      </c>
      <c r="S22" s="142">
        <f>IFERROR(HLOOKUP($C22,Indexdaten!$D$2:$Z$216,184+COLUMN(S22),FALSE),0)</f>
        <v>0</v>
      </c>
      <c r="T22" s="142">
        <f>IFERROR(HLOOKUP($C22,Indexdaten!$D$2:$Z$216,184+COLUMN(T22),FALSE),0)</f>
        <v>0</v>
      </c>
    </row>
    <row r="23" spans="6:20">
      <c r="F23" s="138">
        <f t="shared" si="6"/>
        <v>0</v>
      </c>
      <c r="G23" s="139">
        <f t="shared" si="7"/>
        <v>0</v>
      </c>
      <c r="H23" s="139">
        <f t="shared" si="8"/>
        <v>0</v>
      </c>
      <c r="I23" s="139">
        <f t="shared" si="9"/>
        <v>0</v>
      </c>
      <c r="J23" s="139">
        <f t="shared" si="10"/>
        <v>0</v>
      </c>
      <c r="K23" s="139">
        <f t="shared" si="11"/>
        <v>0</v>
      </c>
      <c r="L23" s="100">
        <f>IFERROR(HLOOKUP($C23,Indexdaten!$D$2:$Z$216,181+COLUMN(L23),FALSE),1)</f>
        <v>1</v>
      </c>
      <c r="M23" s="101">
        <f>IFERROR(HLOOKUP($C23,Indexdaten!$D$2:$Z$216,181+COLUMN(M23),FALSE),0)</f>
        <v>0</v>
      </c>
      <c r="N23" s="101">
        <f>IFERROR(HLOOKUP($C23,Indexdaten!$D$2:$Z$216,181+COLUMN(N23),FALSE),0)</f>
        <v>0</v>
      </c>
      <c r="O23" s="141">
        <f>IFERROR(HLOOKUP($C23,Indexdaten!$D$2:$Z$216,184+COLUMN(O23),FALSE),0)</f>
        <v>0</v>
      </c>
      <c r="P23" s="142">
        <f>IFERROR(HLOOKUP($C23,Indexdaten!$D$2:$Z$216,184+COLUMN(P23),FALSE),0)</f>
        <v>0</v>
      </c>
      <c r="Q23" s="142">
        <f>IFERROR(HLOOKUP($C23,Indexdaten!$D$2:$Z$216,184+COLUMN(Q23),FALSE),0)</f>
        <v>0</v>
      </c>
      <c r="R23" s="142">
        <f>IFERROR(HLOOKUP($C23,Indexdaten!$D$2:$Z$216,184+COLUMN(R23),FALSE),0)</f>
        <v>0</v>
      </c>
      <c r="S23" s="142">
        <f>IFERROR(HLOOKUP($C23,Indexdaten!$D$2:$Z$216,184+COLUMN(S23),FALSE),0)</f>
        <v>0</v>
      </c>
      <c r="T23" s="142">
        <f>IFERROR(HLOOKUP($C23,Indexdaten!$D$2:$Z$216,184+COLUMN(T23),FALSE),0)</f>
        <v>0</v>
      </c>
    </row>
    <row r="24" spans="6:20">
      <c r="F24" s="138">
        <f t="shared" si="6"/>
        <v>0</v>
      </c>
      <c r="G24" s="139">
        <f t="shared" si="7"/>
        <v>0</v>
      </c>
      <c r="H24" s="139">
        <f t="shared" si="8"/>
        <v>0</v>
      </c>
      <c r="I24" s="139">
        <f t="shared" si="9"/>
        <v>0</v>
      </c>
      <c r="J24" s="139">
        <f t="shared" si="10"/>
        <v>0</v>
      </c>
      <c r="K24" s="139">
        <f t="shared" si="11"/>
        <v>0</v>
      </c>
      <c r="L24" s="100">
        <f>IFERROR(HLOOKUP($C24,Indexdaten!$D$2:$Z$216,181+COLUMN(L24),FALSE),1)</f>
        <v>1</v>
      </c>
      <c r="M24" s="101">
        <f>IFERROR(HLOOKUP($C24,Indexdaten!$D$2:$Z$216,181+COLUMN(M24),FALSE),0)</f>
        <v>0</v>
      </c>
      <c r="N24" s="101">
        <f>IFERROR(HLOOKUP($C24,Indexdaten!$D$2:$Z$216,181+COLUMN(N24),FALSE),0)</f>
        <v>0</v>
      </c>
      <c r="O24" s="141">
        <f>IFERROR(HLOOKUP($C24,Indexdaten!$D$2:$Z$216,184+COLUMN(O24),FALSE),0)</f>
        <v>0</v>
      </c>
      <c r="P24" s="142">
        <f>IFERROR(HLOOKUP($C24,Indexdaten!$D$2:$Z$216,184+COLUMN(P24),FALSE),0)</f>
        <v>0</v>
      </c>
      <c r="Q24" s="142">
        <f>IFERROR(HLOOKUP($C24,Indexdaten!$D$2:$Z$216,184+COLUMN(Q24),FALSE),0)</f>
        <v>0</v>
      </c>
      <c r="R24" s="142">
        <f>IFERROR(HLOOKUP($C24,Indexdaten!$D$2:$Z$216,184+COLUMN(R24),FALSE),0)</f>
        <v>0</v>
      </c>
      <c r="S24" s="142">
        <f>IFERROR(HLOOKUP($C24,Indexdaten!$D$2:$Z$216,184+COLUMN(S24),FALSE),0)</f>
        <v>0</v>
      </c>
      <c r="T24" s="142">
        <f>IFERROR(HLOOKUP($C24,Indexdaten!$D$2:$Z$216,184+COLUMN(T24),FALSE),0)</f>
        <v>0</v>
      </c>
    </row>
    <row r="25" spans="6:20">
      <c r="F25" s="138">
        <f t="shared" si="6"/>
        <v>0</v>
      </c>
      <c r="G25" s="139">
        <f t="shared" si="7"/>
        <v>0</v>
      </c>
      <c r="H25" s="139">
        <f t="shared" si="8"/>
        <v>0</v>
      </c>
      <c r="I25" s="139">
        <f t="shared" si="9"/>
        <v>0</v>
      </c>
      <c r="J25" s="139">
        <f t="shared" si="10"/>
        <v>0</v>
      </c>
      <c r="K25" s="139">
        <f t="shared" si="11"/>
        <v>0</v>
      </c>
      <c r="L25" s="100">
        <f>IFERROR(HLOOKUP($C25,Indexdaten!$D$2:$Z$216,181+COLUMN(L25),FALSE),1)</f>
        <v>1</v>
      </c>
      <c r="M25" s="101">
        <f>IFERROR(HLOOKUP($C25,Indexdaten!$D$2:$Z$216,181+COLUMN(M25),FALSE),0)</f>
        <v>0</v>
      </c>
      <c r="N25" s="101">
        <f>IFERROR(HLOOKUP($C25,Indexdaten!$D$2:$Z$216,181+COLUMN(N25),FALSE),0)</f>
        <v>0</v>
      </c>
      <c r="O25" s="141">
        <f>IFERROR(HLOOKUP($C25,Indexdaten!$D$2:$Z$216,184+COLUMN(O25),FALSE),0)</f>
        <v>0</v>
      </c>
      <c r="P25" s="142">
        <f>IFERROR(HLOOKUP($C25,Indexdaten!$D$2:$Z$216,184+COLUMN(P25),FALSE),0)</f>
        <v>0</v>
      </c>
      <c r="Q25" s="142">
        <f>IFERROR(HLOOKUP($C25,Indexdaten!$D$2:$Z$216,184+COLUMN(Q25),FALSE),0)</f>
        <v>0</v>
      </c>
      <c r="R25" s="142">
        <f>IFERROR(HLOOKUP($C25,Indexdaten!$D$2:$Z$216,184+COLUMN(R25),FALSE),0)</f>
        <v>0</v>
      </c>
      <c r="S25" s="142">
        <f>IFERROR(HLOOKUP($C25,Indexdaten!$D$2:$Z$216,184+COLUMN(S25),FALSE),0)</f>
        <v>0</v>
      </c>
      <c r="T25" s="142">
        <f>IFERROR(HLOOKUP($C25,Indexdaten!$D$2:$Z$216,184+COLUMN(T25),FALSE),0)</f>
        <v>0</v>
      </c>
    </row>
    <row r="26" spans="6:20">
      <c r="F26" s="138">
        <f t="shared" si="6"/>
        <v>0</v>
      </c>
      <c r="G26" s="139">
        <f t="shared" si="7"/>
        <v>0</v>
      </c>
      <c r="H26" s="139">
        <f t="shared" si="8"/>
        <v>0</v>
      </c>
      <c r="I26" s="139">
        <f t="shared" si="9"/>
        <v>0</v>
      </c>
      <c r="J26" s="139">
        <f t="shared" si="10"/>
        <v>0</v>
      </c>
      <c r="K26" s="139">
        <f t="shared" si="11"/>
        <v>0</v>
      </c>
      <c r="L26" s="100">
        <f>IFERROR(HLOOKUP($C26,Indexdaten!$D$2:$Z$216,181+COLUMN(L26),FALSE),1)</f>
        <v>1</v>
      </c>
      <c r="M26" s="101">
        <f>IFERROR(HLOOKUP($C26,Indexdaten!$D$2:$Z$216,181+COLUMN(M26),FALSE),0)</f>
        <v>0</v>
      </c>
      <c r="N26" s="101">
        <f>IFERROR(HLOOKUP($C26,Indexdaten!$D$2:$Z$216,181+COLUMN(N26),FALSE),0)</f>
        <v>0</v>
      </c>
      <c r="O26" s="141">
        <f>IFERROR(HLOOKUP($C26,Indexdaten!$D$2:$Z$216,184+COLUMN(O26),FALSE),0)</f>
        <v>0</v>
      </c>
      <c r="P26" s="142">
        <f>IFERROR(HLOOKUP($C26,Indexdaten!$D$2:$Z$216,184+COLUMN(P26),FALSE),0)</f>
        <v>0</v>
      </c>
      <c r="Q26" s="142">
        <f>IFERROR(HLOOKUP($C26,Indexdaten!$D$2:$Z$216,184+COLUMN(Q26),FALSE),0)</f>
        <v>0</v>
      </c>
      <c r="R26" s="142">
        <f>IFERROR(HLOOKUP($C26,Indexdaten!$D$2:$Z$216,184+COLUMN(R26),FALSE),0)</f>
        <v>0</v>
      </c>
      <c r="S26" s="142">
        <f>IFERROR(HLOOKUP($C26,Indexdaten!$D$2:$Z$216,184+COLUMN(S26),FALSE),0)</f>
        <v>0</v>
      </c>
      <c r="T26" s="142">
        <f>IFERROR(HLOOKUP($C26,Indexdaten!$D$2:$Z$216,184+COLUMN(T26),FALSE),0)</f>
        <v>0</v>
      </c>
    </row>
    <row r="27" spans="6:20">
      <c r="F27" s="138">
        <f t="shared" si="6"/>
        <v>0</v>
      </c>
      <c r="G27" s="139">
        <f t="shared" si="7"/>
        <v>0</v>
      </c>
      <c r="H27" s="139">
        <f t="shared" si="8"/>
        <v>0</v>
      </c>
      <c r="I27" s="139">
        <f t="shared" si="9"/>
        <v>0</v>
      </c>
      <c r="J27" s="139">
        <f t="shared" si="10"/>
        <v>0</v>
      </c>
      <c r="K27" s="139">
        <f t="shared" si="11"/>
        <v>0</v>
      </c>
      <c r="L27" s="100">
        <f>IFERROR(HLOOKUP($C27,Indexdaten!$D$2:$Z$216,181+COLUMN(L27),FALSE),1)</f>
        <v>1</v>
      </c>
      <c r="M27" s="101">
        <f>IFERROR(HLOOKUP($C27,Indexdaten!$D$2:$Z$216,181+COLUMN(M27),FALSE),0)</f>
        <v>0</v>
      </c>
      <c r="N27" s="101">
        <f>IFERROR(HLOOKUP($C27,Indexdaten!$D$2:$Z$216,181+COLUMN(N27),FALSE),0)</f>
        <v>0</v>
      </c>
      <c r="O27" s="141">
        <f>IFERROR(HLOOKUP($C27,Indexdaten!$D$2:$Z$216,184+COLUMN(O27),FALSE),0)</f>
        <v>0</v>
      </c>
      <c r="P27" s="142">
        <f>IFERROR(HLOOKUP($C27,Indexdaten!$D$2:$Z$216,184+COLUMN(P27),FALSE),0)</f>
        <v>0</v>
      </c>
      <c r="Q27" s="142">
        <f>IFERROR(HLOOKUP($C27,Indexdaten!$D$2:$Z$216,184+COLUMN(Q27),FALSE),0)</f>
        <v>0</v>
      </c>
      <c r="R27" s="142">
        <f>IFERROR(HLOOKUP($C27,Indexdaten!$D$2:$Z$216,184+COLUMN(R27),FALSE),0)</f>
        <v>0</v>
      </c>
      <c r="S27" s="142">
        <f>IFERROR(HLOOKUP($C27,Indexdaten!$D$2:$Z$216,184+COLUMN(S27),FALSE),0)</f>
        <v>0</v>
      </c>
      <c r="T27" s="142">
        <f>IFERROR(HLOOKUP($C27,Indexdaten!$D$2:$Z$216,184+COLUMN(T27),FALSE),0)</f>
        <v>0</v>
      </c>
    </row>
    <row r="28" spans="6:20">
      <c r="F28" s="138">
        <f t="shared" si="6"/>
        <v>0</v>
      </c>
      <c r="G28" s="139">
        <f t="shared" si="7"/>
        <v>0</v>
      </c>
      <c r="H28" s="139">
        <f t="shared" si="8"/>
        <v>0</v>
      </c>
      <c r="I28" s="139">
        <f t="shared" si="9"/>
        <v>0</v>
      </c>
      <c r="J28" s="139">
        <f t="shared" si="10"/>
        <v>0</v>
      </c>
      <c r="K28" s="139">
        <f t="shared" si="11"/>
        <v>0</v>
      </c>
      <c r="L28" s="100">
        <f>IFERROR(HLOOKUP($C28,Indexdaten!$D$2:$Z$216,181+COLUMN(L28),FALSE),1)</f>
        <v>1</v>
      </c>
      <c r="M28" s="101">
        <f>IFERROR(HLOOKUP($C28,Indexdaten!$D$2:$Z$216,181+COLUMN(M28),FALSE),0)</f>
        <v>0</v>
      </c>
      <c r="N28" s="101">
        <f>IFERROR(HLOOKUP($C28,Indexdaten!$D$2:$Z$216,181+COLUMN(N28),FALSE),0)</f>
        <v>0</v>
      </c>
      <c r="O28" s="141">
        <f>IFERROR(HLOOKUP($C28,Indexdaten!$D$2:$Z$216,184+COLUMN(O28),FALSE),0)</f>
        <v>0</v>
      </c>
      <c r="P28" s="142">
        <f>IFERROR(HLOOKUP($C28,Indexdaten!$D$2:$Z$216,184+COLUMN(P28),FALSE),0)</f>
        <v>0</v>
      </c>
      <c r="Q28" s="142">
        <f>IFERROR(HLOOKUP($C28,Indexdaten!$D$2:$Z$216,184+COLUMN(Q28),FALSE),0)</f>
        <v>0</v>
      </c>
      <c r="R28" s="142">
        <f>IFERROR(HLOOKUP($C28,Indexdaten!$D$2:$Z$216,184+COLUMN(R28),FALSE),0)</f>
        <v>0</v>
      </c>
      <c r="S28" s="142">
        <f>IFERROR(HLOOKUP($C28,Indexdaten!$D$2:$Z$216,184+COLUMN(S28),FALSE),0)</f>
        <v>0</v>
      </c>
      <c r="T28" s="142">
        <f>IFERROR(HLOOKUP($C28,Indexdaten!$D$2:$Z$216,184+COLUMN(T28),FALSE),0)</f>
        <v>0</v>
      </c>
    </row>
    <row r="29" spans="6:20">
      <c r="F29" s="138">
        <f t="shared" si="6"/>
        <v>0</v>
      </c>
      <c r="G29" s="139">
        <f t="shared" si="7"/>
        <v>0</v>
      </c>
      <c r="H29" s="139">
        <f t="shared" si="8"/>
        <v>0</v>
      </c>
      <c r="I29" s="139">
        <f t="shared" si="9"/>
        <v>0</v>
      </c>
      <c r="J29" s="139">
        <f t="shared" si="10"/>
        <v>0</v>
      </c>
      <c r="K29" s="139">
        <f t="shared" si="11"/>
        <v>0</v>
      </c>
      <c r="L29" s="100">
        <f>IFERROR(HLOOKUP($C29,Indexdaten!$D$2:$Z$216,181+COLUMN(L29),FALSE),1)</f>
        <v>1</v>
      </c>
      <c r="M29" s="101">
        <f>IFERROR(HLOOKUP($C29,Indexdaten!$D$2:$Z$216,181+COLUMN(M29),FALSE),0)</f>
        <v>0</v>
      </c>
      <c r="N29" s="101">
        <f>IFERROR(HLOOKUP($C29,Indexdaten!$D$2:$Z$216,181+COLUMN(N29),FALSE),0)</f>
        <v>0</v>
      </c>
      <c r="O29" s="141">
        <f>IFERROR(HLOOKUP($C29,Indexdaten!$D$2:$Z$216,184+COLUMN(O29),FALSE),0)</f>
        <v>0</v>
      </c>
      <c r="P29" s="142">
        <f>IFERROR(HLOOKUP($C29,Indexdaten!$D$2:$Z$216,184+COLUMN(P29),FALSE),0)</f>
        <v>0</v>
      </c>
      <c r="Q29" s="142">
        <f>IFERROR(HLOOKUP($C29,Indexdaten!$D$2:$Z$216,184+COLUMN(Q29),FALSE),0)</f>
        <v>0</v>
      </c>
      <c r="R29" s="142">
        <f>IFERROR(HLOOKUP($C29,Indexdaten!$D$2:$Z$216,184+COLUMN(R29),FALSE),0)</f>
        <v>0</v>
      </c>
      <c r="S29" s="142">
        <f>IFERROR(HLOOKUP($C29,Indexdaten!$D$2:$Z$216,184+COLUMN(S29),FALSE),0)</f>
        <v>0</v>
      </c>
      <c r="T29" s="142">
        <f>IFERROR(HLOOKUP($C29,Indexdaten!$D$2:$Z$216,184+COLUMN(T29),FALSE),0)</f>
        <v>0</v>
      </c>
    </row>
    <row r="30" spans="6:20">
      <c r="F30" s="138">
        <f t="shared" si="6"/>
        <v>0</v>
      </c>
      <c r="G30" s="139">
        <f t="shared" si="7"/>
        <v>0</v>
      </c>
      <c r="H30" s="139">
        <f t="shared" si="8"/>
        <v>0</v>
      </c>
      <c r="I30" s="139">
        <f t="shared" si="9"/>
        <v>0</v>
      </c>
      <c r="J30" s="139">
        <f t="shared" si="10"/>
        <v>0</v>
      </c>
      <c r="K30" s="139">
        <f t="shared" si="11"/>
        <v>0</v>
      </c>
      <c r="L30" s="100">
        <f>IFERROR(HLOOKUP($C30,Indexdaten!$D$2:$Z$216,181+COLUMN(L30),FALSE),1)</f>
        <v>1</v>
      </c>
      <c r="M30" s="101">
        <f>IFERROR(HLOOKUP($C30,Indexdaten!$D$2:$Z$216,181+COLUMN(M30),FALSE),0)</f>
        <v>0</v>
      </c>
      <c r="N30" s="101">
        <f>IFERROR(HLOOKUP($C30,Indexdaten!$D$2:$Z$216,181+COLUMN(N30),FALSE),0)</f>
        <v>0</v>
      </c>
      <c r="O30" s="141">
        <f>IFERROR(HLOOKUP($C30,Indexdaten!$D$2:$Z$216,184+COLUMN(O30),FALSE),0)</f>
        <v>0</v>
      </c>
      <c r="P30" s="142">
        <f>IFERROR(HLOOKUP($C30,Indexdaten!$D$2:$Z$216,184+COLUMN(P30),FALSE),0)</f>
        <v>0</v>
      </c>
      <c r="Q30" s="142">
        <f>IFERROR(HLOOKUP($C30,Indexdaten!$D$2:$Z$216,184+COLUMN(Q30),FALSE),0)</f>
        <v>0</v>
      </c>
      <c r="R30" s="142">
        <f>IFERROR(HLOOKUP($C30,Indexdaten!$D$2:$Z$216,184+COLUMN(R30),FALSE),0)</f>
        <v>0</v>
      </c>
      <c r="S30" s="142">
        <f>IFERROR(HLOOKUP($C30,Indexdaten!$D$2:$Z$216,184+COLUMN(S30),FALSE),0)</f>
        <v>0</v>
      </c>
      <c r="T30" s="142">
        <f>IFERROR(HLOOKUP($C30,Indexdaten!$D$2:$Z$216,184+COLUMN(T30),FALSE),0)</f>
        <v>0</v>
      </c>
    </row>
    <row r="31" spans="6:20">
      <c r="F31" s="138">
        <f t="shared" si="6"/>
        <v>0</v>
      </c>
      <c r="G31" s="139">
        <f t="shared" si="7"/>
        <v>0</v>
      </c>
      <c r="H31" s="139">
        <f t="shared" si="8"/>
        <v>0</v>
      </c>
      <c r="I31" s="139">
        <f t="shared" si="9"/>
        <v>0</v>
      </c>
      <c r="J31" s="139">
        <f t="shared" si="10"/>
        <v>0</v>
      </c>
      <c r="K31" s="139">
        <f t="shared" si="11"/>
        <v>0</v>
      </c>
      <c r="L31" s="100">
        <f>IFERROR(HLOOKUP($C31,Indexdaten!$D$2:$Z$216,181+COLUMN(L31),FALSE),1)</f>
        <v>1</v>
      </c>
      <c r="M31" s="101">
        <f>IFERROR(HLOOKUP($C31,Indexdaten!$D$2:$Z$216,181+COLUMN(M31),FALSE),0)</f>
        <v>0</v>
      </c>
      <c r="N31" s="101">
        <f>IFERROR(HLOOKUP($C31,Indexdaten!$D$2:$Z$216,181+COLUMN(N31),FALSE),0)</f>
        <v>0</v>
      </c>
      <c r="O31" s="141">
        <f>IFERROR(HLOOKUP($C31,Indexdaten!$D$2:$Z$216,184+COLUMN(O31),FALSE),0)</f>
        <v>0</v>
      </c>
      <c r="P31" s="142">
        <f>IFERROR(HLOOKUP($C31,Indexdaten!$D$2:$Z$216,184+COLUMN(P31),FALSE),0)</f>
        <v>0</v>
      </c>
      <c r="Q31" s="142">
        <f>IFERROR(HLOOKUP($C31,Indexdaten!$D$2:$Z$216,184+COLUMN(Q31),FALSE),0)</f>
        <v>0</v>
      </c>
      <c r="R31" s="142">
        <f>IFERROR(HLOOKUP($C31,Indexdaten!$D$2:$Z$216,184+COLUMN(R31),FALSE),0)</f>
        <v>0</v>
      </c>
      <c r="S31" s="142">
        <f>IFERROR(HLOOKUP($C31,Indexdaten!$D$2:$Z$216,184+COLUMN(S31),FALSE),0)</f>
        <v>0</v>
      </c>
      <c r="T31" s="142">
        <f>IFERROR(HLOOKUP($C31,Indexdaten!$D$2:$Z$216,184+COLUMN(T31),FALSE),0)</f>
        <v>0</v>
      </c>
    </row>
    <row r="32" spans="6:20">
      <c r="F32" s="138">
        <f t="shared" si="6"/>
        <v>0</v>
      </c>
      <c r="G32" s="139">
        <f t="shared" si="7"/>
        <v>0</v>
      </c>
      <c r="H32" s="139">
        <f t="shared" si="8"/>
        <v>0</v>
      </c>
      <c r="I32" s="139">
        <f t="shared" si="9"/>
        <v>0</v>
      </c>
      <c r="J32" s="139">
        <f t="shared" si="10"/>
        <v>0</v>
      </c>
      <c r="K32" s="139">
        <f t="shared" si="11"/>
        <v>0</v>
      </c>
      <c r="L32" s="100">
        <f>IFERROR(HLOOKUP($C32,Indexdaten!$D$2:$Z$216,181+COLUMN(L32),FALSE),1)</f>
        <v>1</v>
      </c>
      <c r="M32" s="101">
        <f>IFERROR(HLOOKUP($C32,Indexdaten!$D$2:$Z$216,181+COLUMN(M32),FALSE),0)</f>
        <v>0</v>
      </c>
      <c r="N32" s="101">
        <f>IFERROR(HLOOKUP($C32,Indexdaten!$D$2:$Z$216,181+COLUMN(N32),FALSE),0)</f>
        <v>0</v>
      </c>
      <c r="O32" s="141">
        <f>IFERROR(HLOOKUP($C32,Indexdaten!$D$2:$Z$216,184+COLUMN(O32),FALSE),0)</f>
        <v>0</v>
      </c>
      <c r="P32" s="142">
        <f>IFERROR(HLOOKUP($C32,Indexdaten!$D$2:$Z$216,184+COLUMN(P32),FALSE),0)</f>
        <v>0</v>
      </c>
      <c r="Q32" s="142">
        <f>IFERROR(HLOOKUP($C32,Indexdaten!$D$2:$Z$216,184+COLUMN(Q32),FALSE),0)</f>
        <v>0</v>
      </c>
      <c r="R32" s="142">
        <f>IFERROR(HLOOKUP($C32,Indexdaten!$D$2:$Z$216,184+COLUMN(R32),FALSE),0)</f>
        <v>0</v>
      </c>
      <c r="S32" s="142">
        <f>IFERROR(HLOOKUP($C32,Indexdaten!$D$2:$Z$216,184+COLUMN(S32),FALSE),0)</f>
        <v>0</v>
      </c>
      <c r="T32" s="142">
        <f>IFERROR(HLOOKUP($C32,Indexdaten!$D$2:$Z$216,184+COLUMN(T32),FALSE),0)</f>
        <v>0</v>
      </c>
    </row>
    <row r="33" spans="6:20">
      <c r="F33" s="138">
        <f t="shared" si="6"/>
        <v>0</v>
      </c>
      <c r="G33" s="139">
        <f t="shared" si="7"/>
        <v>0</v>
      </c>
      <c r="H33" s="139">
        <f t="shared" si="8"/>
        <v>0</v>
      </c>
      <c r="I33" s="139">
        <f t="shared" si="9"/>
        <v>0</v>
      </c>
      <c r="J33" s="139">
        <f t="shared" si="10"/>
        <v>0</v>
      </c>
      <c r="K33" s="139">
        <f t="shared" si="11"/>
        <v>0</v>
      </c>
      <c r="L33" s="100">
        <f>IFERROR(HLOOKUP($C33,Indexdaten!$D$2:$Z$216,181+COLUMN(L33),FALSE),1)</f>
        <v>1</v>
      </c>
      <c r="M33" s="101">
        <f>IFERROR(HLOOKUP($C33,Indexdaten!$D$2:$Z$216,181+COLUMN(M33),FALSE),0)</f>
        <v>0</v>
      </c>
      <c r="N33" s="101">
        <f>IFERROR(HLOOKUP($C33,Indexdaten!$D$2:$Z$216,181+COLUMN(N33),FALSE),0)</f>
        <v>0</v>
      </c>
      <c r="O33" s="141">
        <f>IFERROR(HLOOKUP($C33,Indexdaten!$D$2:$Z$216,184+COLUMN(O33),FALSE),0)</f>
        <v>0</v>
      </c>
      <c r="P33" s="142">
        <f>IFERROR(HLOOKUP($C33,Indexdaten!$D$2:$Z$216,184+COLUMN(P33),FALSE),0)</f>
        <v>0</v>
      </c>
      <c r="Q33" s="142">
        <f>IFERROR(HLOOKUP($C33,Indexdaten!$D$2:$Z$216,184+COLUMN(Q33),FALSE),0)</f>
        <v>0</v>
      </c>
      <c r="R33" s="142">
        <f>IFERROR(HLOOKUP($C33,Indexdaten!$D$2:$Z$216,184+COLUMN(R33),FALSE),0)</f>
        <v>0</v>
      </c>
      <c r="S33" s="142">
        <f>IFERROR(HLOOKUP($C33,Indexdaten!$D$2:$Z$216,184+COLUMN(S33),FALSE),0)</f>
        <v>0</v>
      </c>
      <c r="T33" s="142">
        <f>IFERROR(HLOOKUP($C33,Indexdaten!$D$2:$Z$216,184+COLUMN(T33),FALSE),0)</f>
        <v>0</v>
      </c>
    </row>
    <row r="34" spans="6:20">
      <c r="F34" s="138">
        <f t="shared" si="6"/>
        <v>0</v>
      </c>
      <c r="G34" s="139">
        <f t="shared" si="7"/>
        <v>0</v>
      </c>
      <c r="H34" s="139">
        <f t="shared" si="8"/>
        <v>0</v>
      </c>
      <c r="I34" s="139">
        <f t="shared" si="9"/>
        <v>0</v>
      </c>
      <c r="J34" s="139">
        <f t="shared" si="10"/>
        <v>0</v>
      </c>
      <c r="K34" s="139">
        <f t="shared" si="11"/>
        <v>0</v>
      </c>
      <c r="L34" s="100">
        <f>IFERROR(HLOOKUP($C34,Indexdaten!$D$2:$Z$216,181+COLUMN(L34),FALSE),1)</f>
        <v>1</v>
      </c>
      <c r="M34" s="101">
        <f>IFERROR(HLOOKUP($C34,Indexdaten!$D$2:$Z$216,181+COLUMN(M34),FALSE),0)</f>
        <v>0</v>
      </c>
      <c r="N34" s="101">
        <f>IFERROR(HLOOKUP($C34,Indexdaten!$D$2:$Z$216,181+COLUMN(N34),FALSE),0)</f>
        <v>0</v>
      </c>
      <c r="O34" s="141">
        <f>IFERROR(HLOOKUP($C34,Indexdaten!$D$2:$Z$216,184+COLUMN(O34),FALSE),0)</f>
        <v>0</v>
      </c>
      <c r="P34" s="142">
        <f>IFERROR(HLOOKUP($C34,Indexdaten!$D$2:$Z$216,184+COLUMN(P34),FALSE),0)</f>
        <v>0</v>
      </c>
      <c r="Q34" s="142">
        <f>IFERROR(HLOOKUP($C34,Indexdaten!$D$2:$Z$216,184+COLUMN(Q34),FALSE),0)</f>
        <v>0</v>
      </c>
      <c r="R34" s="142">
        <f>IFERROR(HLOOKUP($C34,Indexdaten!$D$2:$Z$216,184+COLUMN(R34),FALSE),0)</f>
        <v>0</v>
      </c>
      <c r="S34" s="142">
        <f>IFERROR(HLOOKUP($C34,Indexdaten!$D$2:$Z$216,184+COLUMN(S34),FALSE),0)</f>
        <v>0</v>
      </c>
      <c r="T34" s="142">
        <f>IFERROR(HLOOKUP($C34,Indexdaten!$D$2:$Z$216,184+COLUMN(T34),FALSE),0)</f>
        <v>0</v>
      </c>
    </row>
    <row r="35" spans="6:20">
      <c r="F35" s="138">
        <f t="shared" si="6"/>
        <v>0</v>
      </c>
      <c r="G35" s="139">
        <f t="shared" si="7"/>
        <v>0</v>
      </c>
      <c r="H35" s="139">
        <f t="shared" si="8"/>
        <v>0</v>
      </c>
      <c r="I35" s="139">
        <f t="shared" si="9"/>
        <v>0</v>
      </c>
      <c r="J35" s="139">
        <f t="shared" si="10"/>
        <v>0</v>
      </c>
      <c r="K35" s="139">
        <f t="shared" si="11"/>
        <v>0</v>
      </c>
      <c r="L35" s="100">
        <f>IFERROR(HLOOKUP($C35,Indexdaten!$D$2:$Z$216,181+COLUMN(L35),FALSE),1)</f>
        <v>1</v>
      </c>
      <c r="M35" s="101">
        <f>IFERROR(HLOOKUP($C35,Indexdaten!$D$2:$Z$216,181+COLUMN(M35),FALSE),0)</f>
        <v>0</v>
      </c>
      <c r="N35" s="101">
        <f>IFERROR(HLOOKUP($C35,Indexdaten!$D$2:$Z$216,181+COLUMN(N35),FALSE),0)</f>
        <v>0</v>
      </c>
      <c r="O35" s="141">
        <f>IFERROR(HLOOKUP($C35,Indexdaten!$D$2:$Z$216,184+COLUMN(O35),FALSE),0)</f>
        <v>0</v>
      </c>
      <c r="P35" s="142">
        <f>IFERROR(HLOOKUP($C35,Indexdaten!$D$2:$Z$216,184+COLUMN(P35),FALSE),0)</f>
        <v>0</v>
      </c>
      <c r="Q35" s="142">
        <f>IFERROR(HLOOKUP($C35,Indexdaten!$D$2:$Z$216,184+COLUMN(Q35),FALSE),0)</f>
        <v>0</v>
      </c>
      <c r="R35" s="142">
        <f>IFERROR(HLOOKUP($C35,Indexdaten!$D$2:$Z$216,184+COLUMN(R35),FALSE),0)</f>
        <v>0</v>
      </c>
      <c r="S35" s="142">
        <f>IFERROR(HLOOKUP($C35,Indexdaten!$D$2:$Z$216,184+COLUMN(S35),FALSE),0)</f>
        <v>0</v>
      </c>
      <c r="T35" s="142">
        <f>IFERROR(HLOOKUP($C35,Indexdaten!$D$2:$Z$216,184+COLUMN(T35),FALSE),0)</f>
        <v>0</v>
      </c>
    </row>
    <row r="36" spans="6:20">
      <c r="F36" s="138">
        <f t="shared" si="6"/>
        <v>0</v>
      </c>
      <c r="G36" s="139">
        <f t="shared" si="7"/>
        <v>0</v>
      </c>
      <c r="H36" s="139">
        <f t="shared" si="8"/>
        <v>0</v>
      </c>
      <c r="I36" s="139">
        <f t="shared" si="9"/>
        <v>0</v>
      </c>
      <c r="J36" s="139">
        <f t="shared" si="10"/>
        <v>0</v>
      </c>
      <c r="K36" s="139">
        <f t="shared" si="11"/>
        <v>0</v>
      </c>
      <c r="L36" s="100">
        <f>IFERROR(HLOOKUP($C36,Indexdaten!$D$2:$Z$216,181+COLUMN(L36),FALSE),1)</f>
        <v>1</v>
      </c>
      <c r="M36" s="101">
        <f>IFERROR(HLOOKUP($C36,Indexdaten!$D$2:$Z$216,181+COLUMN(M36),FALSE),0)</f>
        <v>0</v>
      </c>
      <c r="N36" s="101">
        <f>IFERROR(HLOOKUP($C36,Indexdaten!$D$2:$Z$216,181+COLUMN(N36),FALSE),0)</f>
        <v>0</v>
      </c>
      <c r="O36" s="141">
        <f>IFERROR(HLOOKUP($C36,Indexdaten!$D$2:$Z$216,184+COLUMN(O36),FALSE),0)</f>
        <v>0</v>
      </c>
      <c r="P36" s="142">
        <f>IFERROR(HLOOKUP($C36,Indexdaten!$D$2:$Z$216,184+COLUMN(P36),FALSE),0)</f>
        <v>0</v>
      </c>
      <c r="Q36" s="142">
        <f>IFERROR(HLOOKUP($C36,Indexdaten!$D$2:$Z$216,184+COLUMN(Q36),FALSE),0)</f>
        <v>0</v>
      </c>
      <c r="R36" s="142">
        <f>IFERROR(HLOOKUP($C36,Indexdaten!$D$2:$Z$216,184+COLUMN(R36),FALSE),0)</f>
        <v>0</v>
      </c>
      <c r="S36" s="142">
        <f>IFERROR(HLOOKUP($C36,Indexdaten!$D$2:$Z$216,184+COLUMN(S36),FALSE),0)</f>
        <v>0</v>
      </c>
      <c r="T36" s="142">
        <f>IFERROR(HLOOKUP($C36,Indexdaten!$D$2:$Z$216,184+COLUMN(T36),FALSE),0)</f>
        <v>0</v>
      </c>
    </row>
    <row r="37" spans="6:20">
      <c r="F37" s="138">
        <f t="shared" si="6"/>
        <v>0</v>
      </c>
      <c r="G37" s="139">
        <f t="shared" si="7"/>
        <v>0</v>
      </c>
      <c r="H37" s="139">
        <f t="shared" si="8"/>
        <v>0</v>
      </c>
      <c r="I37" s="139">
        <f t="shared" si="9"/>
        <v>0</v>
      </c>
      <c r="J37" s="139">
        <f t="shared" si="10"/>
        <v>0</v>
      </c>
      <c r="K37" s="139">
        <f t="shared" si="11"/>
        <v>0</v>
      </c>
      <c r="L37" s="100">
        <f>IFERROR(HLOOKUP($C37,Indexdaten!$D$2:$Z$216,181+COLUMN(L37),FALSE),1)</f>
        <v>1</v>
      </c>
      <c r="M37" s="101">
        <f>IFERROR(HLOOKUP($C37,Indexdaten!$D$2:$Z$216,181+COLUMN(M37),FALSE),0)</f>
        <v>0</v>
      </c>
      <c r="N37" s="101">
        <f>IFERROR(HLOOKUP($C37,Indexdaten!$D$2:$Z$216,181+COLUMN(N37),FALSE),0)</f>
        <v>0</v>
      </c>
      <c r="O37" s="141">
        <f>IFERROR(HLOOKUP($C37,Indexdaten!$D$2:$Z$216,184+COLUMN(O37),FALSE),0)</f>
        <v>0</v>
      </c>
      <c r="P37" s="142">
        <f>IFERROR(HLOOKUP($C37,Indexdaten!$D$2:$Z$216,184+COLUMN(P37),FALSE),0)</f>
        <v>0</v>
      </c>
      <c r="Q37" s="142">
        <f>IFERROR(HLOOKUP($C37,Indexdaten!$D$2:$Z$216,184+COLUMN(Q37),FALSE),0)</f>
        <v>0</v>
      </c>
      <c r="R37" s="142">
        <f>IFERROR(HLOOKUP($C37,Indexdaten!$D$2:$Z$216,184+COLUMN(R37),FALSE),0)</f>
        <v>0</v>
      </c>
      <c r="S37" s="142">
        <f>IFERROR(HLOOKUP($C37,Indexdaten!$D$2:$Z$216,184+COLUMN(S37),FALSE),0)</f>
        <v>0</v>
      </c>
      <c r="T37" s="142">
        <f>IFERROR(HLOOKUP($C37,Indexdaten!$D$2:$Z$216,184+COLUMN(T37),FALSE),0)</f>
        <v>0</v>
      </c>
    </row>
    <row r="38" spans="6:20">
      <c r="F38" s="138">
        <f t="shared" si="6"/>
        <v>0</v>
      </c>
      <c r="G38" s="139">
        <f t="shared" si="7"/>
        <v>0</v>
      </c>
      <c r="H38" s="139">
        <f t="shared" si="8"/>
        <v>0</v>
      </c>
      <c r="I38" s="139">
        <f t="shared" si="9"/>
        <v>0</v>
      </c>
      <c r="J38" s="139">
        <f t="shared" si="10"/>
        <v>0</v>
      </c>
      <c r="K38" s="139">
        <f t="shared" si="11"/>
        <v>0</v>
      </c>
      <c r="L38" s="100">
        <f>IFERROR(HLOOKUP($C38,Indexdaten!$D$2:$Z$216,181+COLUMN(L38),FALSE),1)</f>
        <v>1</v>
      </c>
      <c r="M38" s="101">
        <f>IFERROR(HLOOKUP($C38,Indexdaten!$D$2:$Z$216,181+COLUMN(M38),FALSE),0)</f>
        <v>0</v>
      </c>
      <c r="N38" s="101">
        <f>IFERROR(HLOOKUP($C38,Indexdaten!$D$2:$Z$216,181+COLUMN(N38),FALSE),0)</f>
        <v>0</v>
      </c>
      <c r="O38" s="141">
        <f>IFERROR(HLOOKUP($C38,Indexdaten!$D$2:$Z$216,184+COLUMN(O38),FALSE),0)</f>
        <v>0</v>
      </c>
      <c r="P38" s="142">
        <f>IFERROR(HLOOKUP($C38,Indexdaten!$D$2:$Z$216,184+COLUMN(P38),FALSE),0)</f>
        <v>0</v>
      </c>
      <c r="Q38" s="142">
        <f>IFERROR(HLOOKUP($C38,Indexdaten!$D$2:$Z$216,184+COLUMN(Q38),FALSE),0)</f>
        <v>0</v>
      </c>
      <c r="R38" s="142">
        <f>IFERROR(HLOOKUP($C38,Indexdaten!$D$2:$Z$216,184+COLUMN(R38),FALSE),0)</f>
        <v>0</v>
      </c>
      <c r="S38" s="142">
        <f>IFERROR(HLOOKUP($C38,Indexdaten!$D$2:$Z$216,184+COLUMN(S38),FALSE),0)</f>
        <v>0</v>
      </c>
      <c r="T38" s="142">
        <f>IFERROR(HLOOKUP($C38,Indexdaten!$D$2:$Z$216,184+COLUMN(T38),FALSE),0)</f>
        <v>0</v>
      </c>
    </row>
    <row r="39" spans="6:20">
      <c r="F39" s="138">
        <f t="shared" si="6"/>
        <v>0</v>
      </c>
      <c r="G39" s="139">
        <f t="shared" si="7"/>
        <v>0</v>
      </c>
      <c r="H39" s="139">
        <f t="shared" si="8"/>
        <v>0</v>
      </c>
      <c r="I39" s="139">
        <f t="shared" si="9"/>
        <v>0</v>
      </c>
      <c r="J39" s="139">
        <f t="shared" si="10"/>
        <v>0</v>
      </c>
      <c r="K39" s="139">
        <f t="shared" si="11"/>
        <v>0</v>
      </c>
      <c r="L39" s="100">
        <f>IFERROR(HLOOKUP($C39,Indexdaten!$D$2:$Z$216,181+COLUMN(L39),FALSE),1)</f>
        <v>1</v>
      </c>
      <c r="M39" s="101">
        <f>IFERROR(HLOOKUP($C39,Indexdaten!$D$2:$Z$216,181+COLUMN(M39),FALSE),0)</f>
        <v>0</v>
      </c>
      <c r="N39" s="101">
        <f>IFERROR(HLOOKUP($C39,Indexdaten!$D$2:$Z$216,181+COLUMN(N39),FALSE),0)</f>
        <v>0</v>
      </c>
      <c r="O39" s="141">
        <f>IFERROR(HLOOKUP($C39,Indexdaten!$D$2:$Z$216,184+COLUMN(O39),FALSE),0)</f>
        <v>0</v>
      </c>
      <c r="P39" s="142">
        <f>IFERROR(HLOOKUP($C39,Indexdaten!$D$2:$Z$216,184+COLUMN(P39),FALSE),0)</f>
        <v>0</v>
      </c>
      <c r="Q39" s="142">
        <f>IFERROR(HLOOKUP($C39,Indexdaten!$D$2:$Z$216,184+COLUMN(Q39),FALSE),0)</f>
        <v>0</v>
      </c>
      <c r="R39" s="142">
        <f>IFERROR(HLOOKUP($C39,Indexdaten!$D$2:$Z$216,184+COLUMN(R39),FALSE),0)</f>
        <v>0</v>
      </c>
      <c r="S39" s="142">
        <f>IFERROR(HLOOKUP($C39,Indexdaten!$D$2:$Z$216,184+COLUMN(S39),FALSE),0)</f>
        <v>0</v>
      </c>
      <c r="T39" s="142">
        <f>IFERROR(HLOOKUP($C39,Indexdaten!$D$2:$Z$216,184+COLUMN(T39),FALSE),0)</f>
        <v>0</v>
      </c>
    </row>
    <row r="40" spans="6:20">
      <c r="F40" s="138">
        <f t="shared" si="6"/>
        <v>0</v>
      </c>
      <c r="G40" s="139">
        <f t="shared" si="7"/>
        <v>0</v>
      </c>
      <c r="H40" s="139">
        <f t="shared" si="8"/>
        <v>0</v>
      </c>
      <c r="I40" s="139">
        <f t="shared" si="9"/>
        <v>0</v>
      </c>
      <c r="J40" s="139">
        <f t="shared" si="10"/>
        <v>0</v>
      </c>
      <c r="K40" s="139">
        <f t="shared" si="11"/>
        <v>0</v>
      </c>
      <c r="L40" s="100">
        <f>IFERROR(HLOOKUP($C40,Indexdaten!$D$2:$Z$216,181+COLUMN(L40),FALSE),1)</f>
        <v>1</v>
      </c>
      <c r="M40" s="101">
        <f>IFERROR(HLOOKUP($C40,Indexdaten!$D$2:$Z$216,181+COLUMN(M40),FALSE),0)</f>
        <v>0</v>
      </c>
      <c r="N40" s="101">
        <f>IFERROR(HLOOKUP($C40,Indexdaten!$D$2:$Z$216,181+COLUMN(N40),FALSE),0)</f>
        <v>0</v>
      </c>
      <c r="O40" s="141">
        <f>IFERROR(HLOOKUP($C40,Indexdaten!$D$2:$Z$216,184+COLUMN(O40),FALSE),0)</f>
        <v>0</v>
      </c>
      <c r="P40" s="142">
        <f>IFERROR(HLOOKUP($C40,Indexdaten!$D$2:$Z$216,184+COLUMN(P40),FALSE),0)</f>
        <v>0</v>
      </c>
      <c r="Q40" s="142">
        <f>IFERROR(HLOOKUP($C40,Indexdaten!$D$2:$Z$216,184+COLUMN(Q40),FALSE),0)</f>
        <v>0</v>
      </c>
      <c r="R40" s="142">
        <f>IFERROR(HLOOKUP($C40,Indexdaten!$D$2:$Z$216,184+COLUMN(R40),FALSE),0)</f>
        <v>0</v>
      </c>
      <c r="S40" s="142">
        <f>IFERROR(HLOOKUP($C40,Indexdaten!$D$2:$Z$216,184+COLUMN(S40),FALSE),0)</f>
        <v>0</v>
      </c>
      <c r="T40" s="142">
        <f>IFERROR(HLOOKUP($C40,Indexdaten!$D$2:$Z$216,184+COLUMN(T40),FALSE),0)</f>
        <v>0</v>
      </c>
    </row>
    <row r="41" spans="6:20">
      <c r="F41" s="138">
        <f t="shared" si="6"/>
        <v>0</v>
      </c>
      <c r="G41" s="139">
        <f t="shared" si="7"/>
        <v>0</v>
      </c>
      <c r="H41" s="139">
        <f t="shared" si="8"/>
        <v>0</v>
      </c>
      <c r="I41" s="139">
        <f t="shared" si="9"/>
        <v>0</v>
      </c>
      <c r="J41" s="139">
        <f t="shared" si="10"/>
        <v>0</v>
      </c>
      <c r="K41" s="139">
        <f t="shared" si="11"/>
        <v>0</v>
      </c>
      <c r="L41" s="100">
        <f>IFERROR(HLOOKUP($C41,Indexdaten!$D$2:$Z$216,181+COLUMN(L41),FALSE),1)</f>
        <v>1</v>
      </c>
      <c r="M41" s="101">
        <f>IFERROR(HLOOKUP($C41,Indexdaten!$D$2:$Z$216,181+COLUMN(M41),FALSE),0)</f>
        <v>0</v>
      </c>
      <c r="N41" s="101">
        <f>IFERROR(HLOOKUP($C41,Indexdaten!$D$2:$Z$216,181+COLUMN(N41),FALSE),0)</f>
        <v>0</v>
      </c>
      <c r="O41" s="141">
        <f>IFERROR(HLOOKUP($C41,Indexdaten!$D$2:$Z$216,184+COLUMN(O41),FALSE),0)</f>
        <v>0</v>
      </c>
      <c r="P41" s="142">
        <f>IFERROR(HLOOKUP($C41,Indexdaten!$D$2:$Z$216,184+COLUMN(P41),FALSE),0)</f>
        <v>0</v>
      </c>
      <c r="Q41" s="142">
        <f>IFERROR(HLOOKUP($C41,Indexdaten!$D$2:$Z$216,184+COLUMN(Q41),FALSE),0)</f>
        <v>0</v>
      </c>
      <c r="R41" s="142">
        <f>IFERROR(HLOOKUP($C41,Indexdaten!$D$2:$Z$216,184+COLUMN(R41),FALSE),0)</f>
        <v>0</v>
      </c>
      <c r="S41" s="142">
        <f>IFERROR(HLOOKUP($C41,Indexdaten!$D$2:$Z$216,184+COLUMN(S41),FALSE),0)</f>
        <v>0</v>
      </c>
      <c r="T41" s="142">
        <f>IFERROR(HLOOKUP($C41,Indexdaten!$D$2:$Z$216,184+COLUMN(T41),FALSE),0)</f>
        <v>0</v>
      </c>
    </row>
    <row r="42" spans="6:20">
      <c r="F42" s="138">
        <f t="shared" si="6"/>
        <v>0</v>
      </c>
      <c r="G42" s="139">
        <f t="shared" si="7"/>
        <v>0</v>
      </c>
      <c r="H42" s="139">
        <f t="shared" si="8"/>
        <v>0</v>
      </c>
      <c r="I42" s="139">
        <f t="shared" si="9"/>
        <v>0</v>
      </c>
      <c r="J42" s="139">
        <f t="shared" si="10"/>
        <v>0</v>
      </c>
      <c r="K42" s="139">
        <f t="shared" si="11"/>
        <v>0</v>
      </c>
      <c r="L42" s="100">
        <f>IFERROR(HLOOKUP($C42,Indexdaten!$D$2:$Z$216,181+COLUMN(L42),FALSE),1)</f>
        <v>1</v>
      </c>
      <c r="M42" s="101">
        <f>IFERROR(HLOOKUP($C42,Indexdaten!$D$2:$Z$216,181+COLUMN(M42),FALSE),0)</f>
        <v>0</v>
      </c>
      <c r="N42" s="101">
        <f>IFERROR(HLOOKUP($C42,Indexdaten!$D$2:$Z$216,181+COLUMN(N42),FALSE),0)</f>
        <v>0</v>
      </c>
      <c r="O42" s="141">
        <f>IFERROR(HLOOKUP($C42,Indexdaten!$D$2:$Z$216,184+COLUMN(O42),FALSE),0)</f>
        <v>0</v>
      </c>
      <c r="P42" s="142">
        <f>IFERROR(HLOOKUP($C42,Indexdaten!$D$2:$Z$216,184+COLUMN(P42),FALSE),0)</f>
        <v>0</v>
      </c>
      <c r="Q42" s="142">
        <f>IFERROR(HLOOKUP($C42,Indexdaten!$D$2:$Z$216,184+COLUMN(Q42),FALSE),0)</f>
        <v>0</v>
      </c>
      <c r="R42" s="142">
        <f>IFERROR(HLOOKUP($C42,Indexdaten!$D$2:$Z$216,184+COLUMN(R42),FALSE),0)</f>
        <v>0</v>
      </c>
      <c r="S42" s="142">
        <f>IFERROR(HLOOKUP($C42,Indexdaten!$D$2:$Z$216,184+COLUMN(S42),FALSE),0)</f>
        <v>0</v>
      </c>
      <c r="T42" s="142">
        <f>IFERROR(HLOOKUP($C42,Indexdaten!$D$2:$Z$216,184+COLUMN(T42),FALSE),0)</f>
        <v>0</v>
      </c>
    </row>
    <row r="43" spans="6:20">
      <c r="F43" s="138">
        <f t="shared" si="6"/>
        <v>0</v>
      </c>
      <c r="G43" s="139">
        <f t="shared" si="7"/>
        <v>0</v>
      </c>
      <c r="H43" s="139">
        <f t="shared" si="8"/>
        <v>0</v>
      </c>
      <c r="I43" s="139">
        <f t="shared" si="9"/>
        <v>0</v>
      </c>
      <c r="J43" s="139">
        <f t="shared" si="10"/>
        <v>0</v>
      </c>
      <c r="K43" s="139">
        <f t="shared" si="11"/>
        <v>0</v>
      </c>
      <c r="L43" s="100">
        <f>IFERROR(HLOOKUP($C43,Indexdaten!$D$2:$Z$216,181+COLUMN(L43),FALSE),1)</f>
        <v>1</v>
      </c>
      <c r="M43" s="101">
        <f>IFERROR(HLOOKUP($C43,Indexdaten!$D$2:$Z$216,181+COLUMN(M43),FALSE),0)</f>
        <v>0</v>
      </c>
      <c r="N43" s="101">
        <f>IFERROR(HLOOKUP($C43,Indexdaten!$D$2:$Z$216,181+COLUMN(N43),FALSE),0)</f>
        <v>0</v>
      </c>
      <c r="O43" s="141">
        <f>IFERROR(HLOOKUP($C43,Indexdaten!$D$2:$Z$216,184+COLUMN(O43),FALSE),0)</f>
        <v>0</v>
      </c>
      <c r="P43" s="142">
        <f>IFERROR(HLOOKUP($C43,Indexdaten!$D$2:$Z$216,184+COLUMN(P43),FALSE),0)</f>
        <v>0</v>
      </c>
      <c r="Q43" s="142">
        <f>IFERROR(HLOOKUP($C43,Indexdaten!$D$2:$Z$216,184+COLUMN(Q43),FALSE),0)</f>
        <v>0</v>
      </c>
      <c r="R43" s="142">
        <f>IFERROR(HLOOKUP($C43,Indexdaten!$D$2:$Z$216,184+COLUMN(R43),FALSE),0)</f>
        <v>0</v>
      </c>
      <c r="S43" s="142">
        <f>IFERROR(HLOOKUP($C43,Indexdaten!$D$2:$Z$216,184+COLUMN(S43),FALSE),0)</f>
        <v>0</v>
      </c>
      <c r="T43" s="142">
        <f>IFERROR(HLOOKUP($C43,Indexdaten!$D$2:$Z$216,184+COLUMN(T43),FALSE),0)</f>
        <v>0</v>
      </c>
    </row>
    <row r="44" spans="6:20">
      <c r="F44" s="138">
        <f t="shared" si="6"/>
        <v>0</v>
      </c>
      <c r="G44" s="139">
        <f t="shared" si="7"/>
        <v>0</v>
      </c>
      <c r="H44" s="139">
        <f t="shared" si="8"/>
        <v>0</v>
      </c>
      <c r="I44" s="139">
        <f t="shared" si="9"/>
        <v>0</v>
      </c>
      <c r="J44" s="139">
        <f t="shared" si="10"/>
        <v>0</v>
      </c>
      <c r="K44" s="139">
        <f t="shared" si="11"/>
        <v>0</v>
      </c>
      <c r="L44" s="100">
        <f>IFERROR(HLOOKUP($C44,Indexdaten!$D$2:$Z$216,181+COLUMN(L44),FALSE),1)</f>
        <v>1</v>
      </c>
      <c r="M44" s="101">
        <f>IFERROR(HLOOKUP($C44,Indexdaten!$D$2:$Z$216,181+COLUMN(M44),FALSE),0)</f>
        <v>0</v>
      </c>
      <c r="N44" s="101">
        <f>IFERROR(HLOOKUP($C44,Indexdaten!$D$2:$Z$216,181+COLUMN(N44),FALSE),0)</f>
        <v>0</v>
      </c>
      <c r="O44" s="141">
        <f>IFERROR(HLOOKUP($C44,Indexdaten!$D$2:$Z$216,184+COLUMN(O44),FALSE),0)</f>
        <v>0</v>
      </c>
      <c r="P44" s="142">
        <f>IFERROR(HLOOKUP($C44,Indexdaten!$D$2:$Z$216,184+COLUMN(P44),FALSE),0)</f>
        <v>0</v>
      </c>
      <c r="Q44" s="142">
        <f>IFERROR(HLOOKUP($C44,Indexdaten!$D$2:$Z$216,184+COLUMN(Q44),FALSE),0)</f>
        <v>0</v>
      </c>
      <c r="R44" s="142">
        <f>IFERROR(HLOOKUP($C44,Indexdaten!$D$2:$Z$216,184+COLUMN(R44),FALSE),0)</f>
        <v>0</v>
      </c>
      <c r="S44" s="142">
        <f>IFERROR(HLOOKUP($C44,Indexdaten!$D$2:$Z$216,184+COLUMN(S44),FALSE),0)</f>
        <v>0</v>
      </c>
      <c r="T44" s="142">
        <f>IFERROR(HLOOKUP($C44,Indexdaten!$D$2:$Z$216,184+COLUMN(T44),FALSE),0)</f>
        <v>0</v>
      </c>
    </row>
    <row r="45" spans="6:20">
      <c r="F45" s="138">
        <f t="shared" si="6"/>
        <v>0</v>
      </c>
      <c r="G45" s="139">
        <f t="shared" si="7"/>
        <v>0</v>
      </c>
      <c r="H45" s="139">
        <f t="shared" si="8"/>
        <v>0</v>
      </c>
      <c r="I45" s="139">
        <f t="shared" si="9"/>
        <v>0</v>
      </c>
      <c r="J45" s="139">
        <f t="shared" si="10"/>
        <v>0</v>
      </c>
      <c r="K45" s="139">
        <f t="shared" si="11"/>
        <v>0</v>
      </c>
      <c r="L45" s="100">
        <f>IFERROR(HLOOKUP($C45,Indexdaten!$D$2:$Z$216,181+COLUMN(L45),FALSE),1)</f>
        <v>1</v>
      </c>
      <c r="M45" s="101">
        <f>IFERROR(HLOOKUP($C45,Indexdaten!$D$2:$Z$216,181+COLUMN(M45),FALSE),0)</f>
        <v>0</v>
      </c>
      <c r="N45" s="101">
        <f>IFERROR(HLOOKUP($C45,Indexdaten!$D$2:$Z$216,181+COLUMN(N45),FALSE),0)</f>
        <v>0</v>
      </c>
      <c r="O45" s="141">
        <f>IFERROR(HLOOKUP($C45,Indexdaten!$D$2:$Z$216,184+COLUMN(O45),FALSE),0)</f>
        <v>0</v>
      </c>
      <c r="P45" s="142">
        <f>IFERROR(HLOOKUP($C45,Indexdaten!$D$2:$Z$216,184+COLUMN(P45),FALSE),0)</f>
        <v>0</v>
      </c>
      <c r="Q45" s="142">
        <f>IFERROR(HLOOKUP($C45,Indexdaten!$D$2:$Z$216,184+COLUMN(Q45),FALSE),0)</f>
        <v>0</v>
      </c>
      <c r="R45" s="142">
        <f>IFERROR(HLOOKUP($C45,Indexdaten!$D$2:$Z$216,184+COLUMN(R45),FALSE),0)</f>
        <v>0</v>
      </c>
      <c r="S45" s="142">
        <f>IFERROR(HLOOKUP($C45,Indexdaten!$D$2:$Z$216,184+COLUMN(S45),FALSE),0)</f>
        <v>0</v>
      </c>
      <c r="T45" s="142">
        <f>IFERROR(HLOOKUP($C45,Indexdaten!$D$2:$Z$216,184+COLUMN(T45),FALSE),0)</f>
        <v>0</v>
      </c>
    </row>
    <row r="46" spans="6:20">
      <c r="F46" s="138">
        <f t="shared" si="6"/>
        <v>0</v>
      </c>
      <c r="G46" s="139">
        <f t="shared" si="7"/>
        <v>0</v>
      </c>
      <c r="H46" s="139">
        <f t="shared" si="8"/>
        <v>0</v>
      </c>
      <c r="I46" s="139">
        <f t="shared" si="9"/>
        <v>0</v>
      </c>
      <c r="J46" s="139">
        <f t="shared" si="10"/>
        <v>0</v>
      </c>
      <c r="K46" s="139">
        <f t="shared" si="11"/>
        <v>0</v>
      </c>
      <c r="L46" s="100">
        <f>IFERROR(HLOOKUP($C46,Indexdaten!$D$2:$Z$216,181+COLUMN(L46),FALSE),1)</f>
        <v>1</v>
      </c>
      <c r="M46" s="101">
        <f>IFERROR(HLOOKUP($C46,Indexdaten!$D$2:$Z$216,181+COLUMN(M46),FALSE),0)</f>
        <v>0</v>
      </c>
      <c r="N46" s="101">
        <f>IFERROR(HLOOKUP($C46,Indexdaten!$D$2:$Z$216,181+COLUMN(N46),FALSE),0)</f>
        <v>0</v>
      </c>
      <c r="O46" s="141">
        <f>IFERROR(HLOOKUP($C46,Indexdaten!$D$2:$Z$216,184+COLUMN(O46),FALSE),0)</f>
        <v>0</v>
      </c>
      <c r="P46" s="142">
        <f>IFERROR(HLOOKUP($C46,Indexdaten!$D$2:$Z$216,184+COLUMN(P46),FALSE),0)</f>
        <v>0</v>
      </c>
      <c r="Q46" s="142">
        <f>IFERROR(HLOOKUP($C46,Indexdaten!$D$2:$Z$216,184+COLUMN(Q46),FALSE),0)</f>
        <v>0</v>
      </c>
      <c r="R46" s="142">
        <f>IFERROR(HLOOKUP($C46,Indexdaten!$D$2:$Z$216,184+COLUMN(R46),FALSE),0)</f>
        <v>0</v>
      </c>
      <c r="S46" s="142">
        <f>IFERROR(HLOOKUP($C46,Indexdaten!$D$2:$Z$216,184+COLUMN(S46),FALSE),0)</f>
        <v>0</v>
      </c>
      <c r="T46" s="142">
        <f>IFERROR(HLOOKUP($C46,Indexdaten!$D$2:$Z$216,184+COLUMN(T46),FALSE),0)</f>
        <v>0</v>
      </c>
    </row>
    <row r="47" spans="6:20">
      <c r="F47" s="138">
        <f t="shared" si="6"/>
        <v>0</v>
      </c>
      <c r="G47" s="139">
        <f t="shared" si="7"/>
        <v>0</v>
      </c>
      <c r="H47" s="139">
        <f t="shared" si="8"/>
        <v>0</v>
      </c>
      <c r="I47" s="139">
        <f t="shared" si="9"/>
        <v>0</v>
      </c>
      <c r="J47" s="139">
        <f t="shared" si="10"/>
        <v>0</v>
      </c>
      <c r="K47" s="139">
        <f t="shared" si="11"/>
        <v>0</v>
      </c>
      <c r="L47" s="100">
        <f>IFERROR(HLOOKUP($C47,Indexdaten!$D$2:$Z$216,181+COLUMN(L47),FALSE),1)</f>
        <v>1</v>
      </c>
      <c r="M47" s="101">
        <f>IFERROR(HLOOKUP($C47,Indexdaten!$D$2:$Z$216,181+COLUMN(M47),FALSE),0)</f>
        <v>0</v>
      </c>
      <c r="N47" s="101">
        <f>IFERROR(HLOOKUP($C47,Indexdaten!$D$2:$Z$216,181+COLUMN(N47),FALSE),0)</f>
        <v>0</v>
      </c>
      <c r="O47" s="141">
        <f>IFERROR(HLOOKUP($C47,Indexdaten!$D$2:$Z$216,184+COLUMN(O47),FALSE),0)</f>
        <v>0</v>
      </c>
      <c r="P47" s="142">
        <f>IFERROR(HLOOKUP($C47,Indexdaten!$D$2:$Z$216,184+COLUMN(P47),FALSE),0)</f>
        <v>0</v>
      </c>
      <c r="Q47" s="142">
        <f>IFERROR(HLOOKUP($C47,Indexdaten!$D$2:$Z$216,184+COLUMN(Q47),FALSE),0)</f>
        <v>0</v>
      </c>
      <c r="R47" s="142">
        <f>IFERROR(HLOOKUP($C47,Indexdaten!$D$2:$Z$216,184+COLUMN(R47),FALSE),0)</f>
        <v>0</v>
      </c>
      <c r="S47" s="142">
        <f>IFERROR(HLOOKUP($C47,Indexdaten!$D$2:$Z$216,184+COLUMN(S47),FALSE),0)</f>
        <v>0</v>
      </c>
      <c r="T47" s="142">
        <f>IFERROR(HLOOKUP($C47,Indexdaten!$D$2:$Z$216,184+COLUMN(T47),FALSE),0)</f>
        <v>0</v>
      </c>
    </row>
    <row r="48" spans="6:20">
      <c r="F48" s="138">
        <f t="shared" si="6"/>
        <v>0</v>
      </c>
      <c r="G48" s="139">
        <f t="shared" si="7"/>
        <v>0</v>
      </c>
      <c r="H48" s="139">
        <f t="shared" si="8"/>
        <v>0</v>
      </c>
      <c r="I48" s="139">
        <f t="shared" si="9"/>
        <v>0</v>
      </c>
      <c r="J48" s="139">
        <f t="shared" si="10"/>
        <v>0</v>
      </c>
      <c r="K48" s="139">
        <f t="shared" si="11"/>
        <v>0</v>
      </c>
      <c r="L48" s="100">
        <f>IFERROR(HLOOKUP($C48,Indexdaten!$D$2:$Z$216,181+COLUMN(L48),FALSE),1)</f>
        <v>1</v>
      </c>
      <c r="M48" s="101">
        <f>IFERROR(HLOOKUP($C48,Indexdaten!$D$2:$Z$216,181+COLUMN(M48),FALSE),0)</f>
        <v>0</v>
      </c>
      <c r="N48" s="101">
        <f>IFERROR(HLOOKUP($C48,Indexdaten!$D$2:$Z$216,181+COLUMN(N48),FALSE),0)</f>
        <v>0</v>
      </c>
      <c r="O48" s="141">
        <f>IFERROR(HLOOKUP($C48,Indexdaten!$D$2:$Z$216,184+COLUMN(O48),FALSE),0)</f>
        <v>0</v>
      </c>
      <c r="P48" s="142">
        <f>IFERROR(HLOOKUP($C48,Indexdaten!$D$2:$Z$216,184+COLUMN(P48),FALSE),0)</f>
        <v>0</v>
      </c>
      <c r="Q48" s="142">
        <f>IFERROR(HLOOKUP($C48,Indexdaten!$D$2:$Z$216,184+COLUMN(Q48),FALSE),0)</f>
        <v>0</v>
      </c>
      <c r="R48" s="142">
        <f>IFERROR(HLOOKUP($C48,Indexdaten!$D$2:$Z$216,184+COLUMN(R48),FALSE),0)</f>
        <v>0</v>
      </c>
      <c r="S48" s="142">
        <f>IFERROR(HLOOKUP($C48,Indexdaten!$D$2:$Z$216,184+COLUMN(S48),FALSE),0)</f>
        <v>0</v>
      </c>
      <c r="T48" s="142">
        <f>IFERROR(HLOOKUP($C48,Indexdaten!$D$2:$Z$216,184+COLUMN(T48),FALSE),0)</f>
        <v>0</v>
      </c>
    </row>
    <row r="49" spans="6:20">
      <c r="F49" s="138">
        <f t="shared" si="6"/>
        <v>0</v>
      </c>
      <c r="G49" s="139">
        <f t="shared" si="7"/>
        <v>0</v>
      </c>
      <c r="H49" s="139">
        <f t="shared" si="8"/>
        <v>0</v>
      </c>
      <c r="I49" s="139">
        <f t="shared" si="9"/>
        <v>0</v>
      </c>
      <c r="J49" s="139">
        <f t="shared" si="10"/>
        <v>0</v>
      </c>
      <c r="K49" s="139">
        <f t="shared" si="11"/>
        <v>0</v>
      </c>
      <c r="L49" s="100">
        <f>IFERROR(HLOOKUP($C49,Indexdaten!$D$2:$Z$216,181+COLUMN(L49),FALSE),1)</f>
        <v>1</v>
      </c>
      <c r="M49" s="101">
        <f>IFERROR(HLOOKUP($C49,Indexdaten!$D$2:$Z$216,181+COLUMN(M49),FALSE),0)</f>
        <v>0</v>
      </c>
      <c r="N49" s="101">
        <f>IFERROR(HLOOKUP($C49,Indexdaten!$D$2:$Z$216,181+COLUMN(N49),FALSE),0)</f>
        <v>0</v>
      </c>
      <c r="O49" s="141">
        <f>IFERROR(HLOOKUP($C49,Indexdaten!$D$2:$Z$216,184+COLUMN(O49),FALSE),0)</f>
        <v>0</v>
      </c>
      <c r="P49" s="142">
        <f>IFERROR(HLOOKUP($C49,Indexdaten!$D$2:$Z$216,184+COLUMN(P49),FALSE),0)</f>
        <v>0</v>
      </c>
      <c r="Q49" s="142">
        <f>IFERROR(HLOOKUP($C49,Indexdaten!$D$2:$Z$216,184+COLUMN(Q49),FALSE),0)</f>
        <v>0</v>
      </c>
      <c r="R49" s="142">
        <f>IFERROR(HLOOKUP($C49,Indexdaten!$D$2:$Z$216,184+COLUMN(R49),FALSE),0)</f>
        <v>0</v>
      </c>
      <c r="S49" s="142">
        <f>IFERROR(HLOOKUP($C49,Indexdaten!$D$2:$Z$216,184+COLUMN(S49),FALSE),0)</f>
        <v>0</v>
      </c>
      <c r="T49" s="142">
        <f>IFERROR(HLOOKUP($C49,Indexdaten!$D$2:$Z$216,184+COLUMN(T49),FALSE),0)</f>
        <v>0</v>
      </c>
    </row>
    <row r="50" spans="6:20">
      <c r="F50" s="138">
        <f t="shared" si="6"/>
        <v>0</v>
      </c>
      <c r="G50" s="139">
        <f t="shared" si="7"/>
        <v>0</v>
      </c>
      <c r="H50" s="139">
        <f t="shared" si="8"/>
        <v>0</v>
      </c>
      <c r="I50" s="139">
        <f t="shared" si="9"/>
        <v>0</v>
      </c>
      <c r="J50" s="139">
        <f t="shared" si="10"/>
        <v>0</v>
      </c>
      <c r="K50" s="139">
        <f t="shared" si="11"/>
        <v>0</v>
      </c>
      <c r="L50" s="100">
        <f>IFERROR(HLOOKUP($C50,Indexdaten!$D$2:$Z$216,181+COLUMN(L50),FALSE),1)</f>
        <v>1</v>
      </c>
      <c r="M50" s="101">
        <f>IFERROR(HLOOKUP($C50,Indexdaten!$D$2:$Z$216,181+COLUMN(M50),FALSE),0)</f>
        <v>0</v>
      </c>
      <c r="N50" s="101">
        <f>IFERROR(HLOOKUP($C50,Indexdaten!$D$2:$Z$216,181+COLUMN(N50),FALSE),0)</f>
        <v>0</v>
      </c>
      <c r="O50" s="141">
        <f>IFERROR(HLOOKUP($C50,Indexdaten!$D$2:$Z$216,184+COLUMN(O50),FALSE),0)</f>
        <v>0</v>
      </c>
      <c r="P50" s="142">
        <f>IFERROR(HLOOKUP($C50,Indexdaten!$D$2:$Z$216,184+COLUMN(P50),FALSE),0)</f>
        <v>0</v>
      </c>
      <c r="Q50" s="142">
        <f>IFERROR(HLOOKUP($C50,Indexdaten!$D$2:$Z$216,184+COLUMN(Q50),FALSE),0)</f>
        <v>0</v>
      </c>
      <c r="R50" s="142">
        <f>IFERROR(HLOOKUP($C50,Indexdaten!$D$2:$Z$216,184+COLUMN(R50),FALSE),0)</f>
        <v>0</v>
      </c>
      <c r="S50" s="142">
        <f>IFERROR(HLOOKUP($C50,Indexdaten!$D$2:$Z$216,184+COLUMN(S50),FALSE),0)</f>
        <v>0</v>
      </c>
      <c r="T50" s="142">
        <f>IFERROR(HLOOKUP($C50,Indexdaten!$D$2:$Z$216,184+COLUMN(T50),FALSE),0)</f>
        <v>0</v>
      </c>
    </row>
    <row r="51" spans="6:20">
      <c r="F51" s="138">
        <f t="shared" si="6"/>
        <v>0</v>
      </c>
      <c r="G51" s="139">
        <f t="shared" si="7"/>
        <v>0</v>
      </c>
      <c r="H51" s="139">
        <f t="shared" si="8"/>
        <v>0</v>
      </c>
      <c r="I51" s="139">
        <f t="shared" si="9"/>
        <v>0</v>
      </c>
      <c r="J51" s="139">
        <f t="shared" si="10"/>
        <v>0</v>
      </c>
      <c r="K51" s="139">
        <f t="shared" si="11"/>
        <v>0</v>
      </c>
      <c r="L51" s="100">
        <f>IFERROR(HLOOKUP($C51,Indexdaten!$D$2:$Z$216,181+COLUMN(L51),FALSE),1)</f>
        <v>1</v>
      </c>
      <c r="M51" s="101">
        <f>IFERROR(HLOOKUP($C51,Indexdaten!$D$2:$Z$216,181+COLUMN(M51),FALSE),0)</f>
        <v>0</v>
      </c>
      <c r="N51" s="101">
        <f>IFERROR(HLOOKUP($C51,Indexdaten!$D$2:$Z$216,181+COLUMN(N51),FALSE),0)</f>
        <v>0</v>
      </c>
      <c r="O51" s="141">
        <f>IFERROR(HLOOKUP($C51,Indexdaten!$D$2:$Z$216,184+COLUMN(O51),FALSE),0)</f>
        <v>0</v>
      </c>
      <c r="P51" s="142">
        <f>IFERROR(HLOOKUP($C51,Indexdaten!$D$2:$Z$216,184+COLUMN(P51),FALSE),0)</f>
        <v>0</v>
      </c>
      <c r="Q51" s="142">
        <f>IFERROR(HLOOKUP($C51,Indexdaten!$D$2:$Z$216,184+COLUMN(Q51),FALSE),0)</f>
        <v>0</v>
      </c>
      <c r="R51" s="142">
        <f>IFERROR(HLOOKUP($C51,Indexdaten!$D$2:$Z$216,184+COLUMN(R51),FALSE),0)</f>
        <v>0</v>
      </c>
      <c r="S51" s="142">
        <f>IFERROR(HLOOKUP($C51,Indexdaten!$D$2:$Z$216,184+COLUMN(S51),FALSE),0)</f>
        <v>0</v>
      </c>
      <c r="T51" s="142">
        <f>IFERROR(HLOOKUP($C51,Indexdaten!$D$2:$Z$216,184+COLUMN(T51),FALSE),0)</f>
        <v>0</v>
      </c>
    </row>
    <row r="52" spans="6:20">
      <c r="F52" s="138">
        <f t="shared" si="6"/>
        <v>0</v>
      </c>
      <c r="G52" s="139">
        <f t="shared" si="7"/>
        <v>0</v>
      </c>
      <c r="H52" s="139">
        <f t="shared" si="8"/>
        <v>0</v>
      </c>
      <c r="I52" s="139">
        <f t="shared" si="9"/>
        <v>0</v>
      </c>
      <c r="J52" s="139">
        <f t="shared" si="10"/>
        <v>0</v>
      </c>
      <c r="K52" s="139">
        <f t="shared" si="11"/>
        <v>0</v>
      </c>
      <c r="L52" s="100">
        <f>IFERROR(HLOOKUP($C52,Indexdaten!$D$2:$Z$216,181+COLUMN(L52),FALSE),1)</f>
        <v>1</v>
      </c>
      <c r="M52" s="101">
        <f>IFERROR(HLOOKUP($C52,Indexdaten!$D$2:$Z$216,181+COLUMN(M52),FALSE),0)</f>
        <v>0</v>
      </c>
      <c r="N52" s="101">
        <f>IFERROR(HLOOKUP($C52,Indexdaten!$D$2:$Z$216,181+COLUMN(N52),FALSE),0)</f>
        <v>0</v>
      </c>
      <c r="O52" s="141">
        <f>IFERROR(HLOOKUP($C52,Indexdaten!$D$2:$Z$216,184+COLUMN(O52),FALSE),0)</f>
        <v>0</v>
      </c>
      <c r="P52" s="142">
        <f>IFERROR(HLOOKUP($C52,Indexdaten!$D$2:$Z$216,184+COLUMN(P52),FALSE),0)</f>
        <v>0</v>
      </c>
      <c r="Q52" s="142">
        <f>IFERROR(HLOOKUP($C52,Indexdaten!$D$2:$Z$216,184+COLUMN(Q52),FALSE),0)</f>
        <v>0</v>
      </c>
      <c r="R52" s="142">
        <f>IFERROR(HLOOKUP($C52,Indexdaten!$D$2:$Z$216,184+COLUMN(R52),FALSE),0)</f>
        <v>0</v>
      </c>
      <c r="S52" s="142">
        <f>IFERROR(HLOOKUP($C52,Indexdaten!$D$2:$Z$216,184+COLUMN(S52),FALSE),0)</f>
        <v>0</v>
      </c>
      <c r="T52" s="142">
        <f>IFERROR(HLOOKUP($C52,Indexdaten!$D$2:$Z$216,184+COLUMN(T52),FALSE),0)</f>
        <v>0</v>
      </c>
    </row>
    <row r="53" spans="6:20">
      <c r="F53" s="138">
        <f t="shared" si="6"/>
        <v>0</v>
      </c>
      <c r="G53" s="139">
        <f t="shared" si="7"/>
        <v>0</v>
      </c>
      <c r="H53" s="139">
        <f t="shared" si="8"/>
        <v>0</v>
      </c>
      <c r="I53" s="139">
        <f t="shared" si="9"/>
        <v>0</v>
      </c>
      <c r="J53" s="139">
        <f t="shared" si="10"/>
        <v>0</v>
      </c>
      <c r="K53" s="139">
        <f t="shared" si="11"/>
        <v>0</v>
      </c>
      <c r="L53" s="100">
        <f>IFERROR(HLOOKUP($C53,Indexdaten!$D$2:$Z$216,181+COLUMN(L53),FALSE),1)</f>
        <v>1</v>
      </c>
      <c r="M53" s="101">
        <f>IFERROR(HLOOKUP($C53,Indexdaten!$D$2:$Z$216,181+COLUMN(M53),FALSE),0)</f>
        <v>0</v>
      </c>
      <c r="N53" s="101">
        <f>IFERROR(HLOOKUP($C53,Indexdaten!$D$2:$Z$216,181+COLUMN(N53),FALSE),0)</f>
        <v>0</v>
      </c>
      <c r="O53" s="141">
        <f>IFERROR(HLOOKUP($C53,Indexdaten!$D$2:$Z$216,184+COLUMN(O53),FALSE),0)</f>
        <v>0</v>
      </c>
      <c r="P53" s="142">
        <f>IFERROR(HLOOKUP($C53,Indexdaten!$D$2:$Z$216,184+COLUMN(P53),FALSE),0)</f>
        <v>0</v>
      </c>
      <c r="Q53" s="142">
        <f>IFERROR(HLOOKUP($C53,Indexdaten!$D$2:$Z$216,184+COLUMN(Q53),FALSE),0)</f>
        <v>0</v>
      </c>
      <c r="R53" s="142">
        <f>IFERROR(HLOOKUP($C53,Indexdaten!$D$2:$Z$216,184+COLUMN(R53),FALSE),0)</f>
        <v>0</v>
      </c>
      <c r="S53" s="142">
        <f>IFERROR(HLOOKUP($C53,Indexdaten!$D$2:$Z$216,184+COLUMN(S53),FALSE),0)</f>
        <v>0</v>
      </c>
      <c r="T53" s="142">
        <f>IFERROR(HLOOKUP($C53,Indexdaten!$D$2:$Z$216,184+COLUMN(T53),FALSE),0)</f>
        <v>0</v>
      </c>
    </row>
    <row r="54" spans="6:20">
      <c r="F54" s="138">
        <f t="shared" si="6"/>
        <v>0</v>
      </c>
      <c r="G54" s="139">
        <f t="shared" si="7"/>
        <v>0</v>
      </c>
      <c r="H54" s="139">
        <f t="shared" si="8"/>
        <v>0</v>
      </c>
      <c r="I54" s="139">
        <f t="shared" si="9"/>
        <v>0</v>
      </c>
      <c r="J54" s="139">
        <f t="shared" si="10"/>
        <v>0</v>
      </c>
      <c r="K54" s="139">
        <f t="shared" si="11"/>
        <v>0</v>
      </c>
      <c r="L54" s="100">
        <f>IFERROR(HLOOKUP($C54,Indexdaten!$D$2:$Z$216,181+COLUMN(L54),FALSE),1)</f>
        <v>1</v>
      </c>
      <c r="M54" s="101">
        <f>IFERROR(HLOOKUP($C54,Indexdaten!$D$2:$Z$216,181+COLUMN(M54),FALSE),0)</f>
        <v>0</v>
      </c>
      <c r="N54" s="101">
        <f>IFERROR(HLOOKUP($C54,Indexdaten!$D$2:$Z$216,181+COLUMN(N54),FALSE),0)</f>
        <v>0</v>
      </c>
      <c r="O54" s="141">
        <f>IFERROR(HLOOKUP($C54,Indexdaten!$D$2:$Z$216,184+COLUMN(O54),FALSE),0)</f>
        <v>0</v>
      </c>
      <c r="P54" s="142">
        <f>IFERROR(HLOOKUP($C54,Indexdaten!$D$2:$Z$216,184+COLUMN(P54),FALSE),0)</f>
        <v>0</v>
      </c>
      <c r="Q54" s="142">
        <f>IFERROR(HLOOKUP($C54,Indexdaten!$D$2:$Z$216,184+COLUMN(Q54),FALSE),0)</f>
        <v>0</v>
      </c>
      <c r="R54" s="142">
        <f>IFERROR(HLOOKUP($C54,Indexdaten!$D$2:$Z$216,184+COLUMN(R54),FALSE),0)</f>
        <v>0</v>
      </c>
      <c r="S54" s="142">
        <f>IFERROR(HLOOKUP($C54,Indexdaten!$D$2:$Z$216,184+COLUMN(S54),FALSE),0)</f>
        <v>0</v>
      </c>
      <c r="T54" s="142">
        <f>IFERROR(HLOOKUP($C54,Indexdaten!$D$2:$Z$216,184+COLUMN(T54),FALSE),0)</f>
        <v>0</v>
      </c>
    </row>
    <row r="55" spans="6:20">
      <c r="F55" s="138">
        <f t="shared" si="6"/>
        <v>0</v>
      </c>
      <c r="G55" s="139">
        <f t="shared" si="7"/>
        <v>0</v>
      </c>
      <c r="H55" s="139">
        <f t="shared" si="8"/>
        <v>0</v>
      </c>
      <c r="I55" s="139">
        <f t="shared" si="9"/>
        <v>0</v>
      </c>
      <c r="J55" s="139">
        <f t="shared" si="10"/>
        <v>0</v>
      </c>
      <c r="K55" s="139">
        <f t="shared" si="11"/>
        <v>0</v>
      </c>
      <c r="L55" s="100">
        <f>IFERROR(HLOOKUP($C55,Indexdaten!$D$2:$Z$216,181+COLUMN(L55),FALSE),1)</f>
        <v>1</v>
      </c>
      <c r="M55" s="101">
        <f>IFERROR(HLOOKUP($C55,Indexdaten!$D$2:$Z$216,181+COLUMN(M55),FALSE),0)</f>
        <v>0</v>
      </c>
      <c r="N55" s="101">
        <f>IFERROR(HLOOKUP($C55,Indexdaten!$D$2:$Z$216,181+COLUMN(N55),FALSE),0)</f>
        <v>0</v>
      </c>
      <c r="O55" s="141">
        <f>IFERROR(HLOOKUP($C55,Indexdaten!$D$2:$Z$216,184+COLUMN(O55),FALSE),0)</f>
        <v>0</v>
      </c>
      <c r="P55" s="142">
        <f>IFERROR(HLOOKUP($C55,Indexdaten!$D$2:$Z$216,184+COLUMN(P55),FALSE),0)</f>
        <v>0</v>
      </c>
      <c r="Q55" s="142">
        <f>IFERROR(HLOOKUP($C55,Indexdaten!$D$2:$Z$216,184+COLUMN(Q55),FALSE),0)</f>
        <v>0</v>
      </c>
      <c r="R55" s="142">
        <f>IFERROR(HLOOKUP($C55,Indexdaten!$D$2:$Z$216,184+COLUMN(R55),FALSE),0)</f>
        <v>0</v>
      </c>
      <c r="S55" s="142">
        <f>IFERROR(HLOOKUP($C55,Indexdaten!$D$2:$Z$216,184+COLUMN(S55),FALSE),0)</f>
        <v>0</v>
      </c>
      <c r="T55" s="142">
        <f>IFERROR(HLOOKUP($C55,Indexdaten!$D$2:$Z$216,184+COLUMN(T55),FALSE),0)</f>
        <v>0</v>
      </c>
    </row>
    <row r="56" spans="6:20">
      <c r="F56" s="138">
        <f t="shared" si="6"/>
        <v>0</v>
      </c>
      <c r="G56" s="139">
        <f t="shared" si="7"/>
        <v>0</v>
      </c>
      <c r="H56" s="139">
        <f t="shared" si="8"/>
        <v>0</v>
      </c>
      <c r="I56" s="139">
        <f t="shared" si="9"/>
        <v>0</v>
      </c>
      <c r="J56" s="139">
        <f t="shared" si="10"/>
        <v>0</v>
      </c>
      <c r="K56" s="139">
        <f t="shared" si="11"/>
        <v>0</v>
      </c>
      <c r="L56" s="100">
        <f>IFERROR(HLOOKUP($C56,Indexdaten!$D$2:$Z$216,181+COLUMN(L56),FALSE),1)</f>
        <v>1</v>
      </c>
      <c r="M56" s="101">
        <f>IFERROR(HLOOKUP($C56,Indexdaten!$D$2:$Z$216,181+COLUMN(M56),FALSE),0)</f>
        <v>0</v>
      </c>
      <c r="N56" s="101">
        <f>IFERROR(HLOOKUP($C56,Indexdaten!$D$2:$Z$216,181+COLUMN(N56),FALSE),0)</f>
        <v>0</v>
      </c>
      <c r="O56" s="141">
        <f>IFERROR(HLOOKUP($C56,Indexdaten!$D$2:$Z$216,184+COLUMN(O56),FALSE),0)</f>
        <v>0</v>
      </c>
      <c r="P56" s="142">
        <f>IFERROR(HLOOKUP($C56,Indexdaten!$D$2:$Z$216,184+COLUMN(P56),FALSE),0)</f>
        <v>0</v>
      </c>
      <c r="Q56" s="142">
        <f>IFERROR(HLOOKUP($C56,Indexdaten!$D$2:$Z$216,184+COLUMN(Q56),FALSE),0)</f>
        <v>0</v>
      </c>
      <c r="R56" s="142">
        <f>IFERROR(HLOOKUP($C56,Indexdaten!$D$2:$Z$216,184+COLUMN(R56),FALSE),0)</f>
        <v>0</v>
      </c>
      <c r="S56" s="142">
        <f>IFERROR(HLOOKUP($C56,Indexdaten!$D$2:$Z$216,184+COLUMN(S56),FALSE),0)</f>
        <v>0</v>
      </c>
      <c r="T56" s="142">
        <f>IFERROR(HLOOKUP($C56,Indexdaten!$D$2:$Z$216,184+COLUMN(T56),FALSE),0)</f>
        <v>0</v>
      </c>
    </row>
    <row r="57" spans="6:20">
      <c r="F57" s="138">
        <f t="shared" si="6"/>
        <v>0</v>
      </c>
      <c r="G57" s="139">
        <f t="shared" si="7"/>
        <v>0</v>
      </c>
      <c r="H57" s="139">
        <f t="shared" si="8"/>
        <v>0</v>
      </c>
      <c r="I57" s="139">
        <f t="shared" si="9"/>
        <v>0</v>
      </c>
      <c r="J57" s="139">
        <f t="shared" si="10"/>
        <v>0</v>
      </c>
      <c r="K57" s="139">
        <f t="shared" si="11"/>
        <v>0</v>
      </c>
      <c r="L57" s="100">
        <f>IFERROR(HLOOKUP($C57,Indexdaten!$D$2:$Z$216,181+COLUMN(L57),FALSE),1)</f>
        <v>1</v>
      </c>
      <c r="M57" s="101">
        <f>IFERROR(HLOOKUP($C57,Indexdaten!$D$2:$Z$216,181+COLUMN(M57),FALSE),0)</f>
        <v>0</v>
      </c>
      <c r="N57" s="101">
        <f>IFERROR(HLOOKUP($C57,Indexdaten!$D$2:$Z$216,181+COLUMN(N57),FALSE),0)</f>
        <v>0</v>
      </c>
      <c r="O57" s="141">
        <f>IFERROR(HLOOKUP($C57,Indexdaten!$D$2:$Z$216,184+COLUMN(O57),FALSE),0)</f>
        <v>0</v>
      </c>
      <c r="P57" s="142">
        <f>IFERROR(HLOOKUP($C57,Indexdaten!$D$2:$Z$216,184+COLUMN(P57),FALSE),0)</f>
        <v>0</v>
      </c>
      <c r="Q57" s="142">
        <f>IFERROR(HLOOKUP($C57,Indexdaten!$D$2:$Z$216,184+COLUMN(Q57),FALSE),0)</f>
        <v>0</v>
      </c>
      <c r="R57" s="142">
        <f>IFERROR(HLOOKUP($C57,Indexdaten!$D$2:$Z$216,184+COLUMN(R57),FALSE),0)</f>
        <v>0</v>
      </c>
      <c r="S57" s="142">
        <f>IFERROR(HLOOKUP($C57,Indexdaten!$D$2:$Z$216,184+COLUMN(S57),FALSE),0)</f>
        <v>0</v>
      </c>
      <c r="T57" s="142">
        <f>IFERROR(HLOOKUP($C57,Indexdaten!$D$2:$Z$216,184+COLUMN(T57),FALSE),0)</f>
        <v>0</v>
      </c>
    </row>
    <row r="58" spans="6:20">
      <c r="F58" s="138">
        <f t="shared" si="6"/>
        <v>0</v>
      </c>
      <c r="G58" s="139">
        <f t="shared" si="7"/>
        <v>0</v>
      </c>
      <c r="H58" s="139">
        <f t="shared" si="8"/>
        <v>0</v>
      </c>
      <c r="I58" s="139">
        <f t="shared" si="9"/>
        <v>0</v>
      </c>
      <c r="J58" s="139">
        <f t="shared" si="10"/>
        <v>0</v>
      </c>
      <c r="K58" s="139">
        <f t="shared" si="11"/>
        <v>0</v>
      </c>
      <c r="L58" s="100">
        <f>IFERROR(HLOOKUP($C58,Indexdaten!$D$2:$Z$216,181+COLUMN(L58),FALSE),1)</f>
        <v>1</v>
      </c>
      <c r="M58" s="101">
        <f>IFERROR(HLOOKUP($C58,Indexdaten!$D$2:$Z$216,181+COLUMN(M58),FALSE),0)</f>
        <v>0</v>
      </c>
      <c r="N58" s="101">
        <f>IFERROR(HLOOKUP($C58,Indexdaten!$D$2:$Z$216,181+COLUMN(N58),FALSE),0)</f>
        <v>0</v>
      </c>
      <c r="O58" s="141">
        <f>IFERROR(HLOOKUP($C58,Indexdaten!$D$2:$Z$216,184+COLUMN(O58),FALSE),0)</f>
        <v>0</v>
      </c>
      <c r="P58" s="142">
        <f>IFERROR(HLOOKUP($C58,Indexdaten!$D$2:$Z$216,184+COLUMN(P58),FALSE),0)</f>
        <v>0</v>
      </c>
      <c r="Q58" s="142">
        <f>IFERROR(HLOOKUP($C58,Indexdaten!$D$2:$Z$216,184+COLUMN(Q58),FALSE),0)</f>
        <v>0</v>
      </c>
      <c r="R58" s="142">
        <f>IFERROR(HLOOKUP($C58,Indexdaten!$D$2:$Z$216,184+COLUMN(R58),FALSE),0)</f>
        <v>0</v>
      </c>
      <c r="S58" s="142">
        <f>IFERROR(HLOOKUP($C58,Indexdaten!$D$2:$Z$216,184+COLUMN(S58),FALSE),0)</f>
        <v>0</v>
      </c>
      <c r="T58" s="142">
        <f>IFERROR(HLOOKUP($C58,Indexdaten!$D$2:$Z$216,184+COLUMN(T58),FALSE),0)</f>
        <v>0</v>
      </c>
    </row>
    <row r="59" spans="6:20">
      <c r="F59" s="138">
        <f t="shared" si="6"/>
        <v>0</v>
      </c>
      <c r="G59" s="139">
        <f t="shared" si="7"/>
        <v>0</v>
      </c>
      <c r="H59" s="139">
        <f t="shared" si="8"/>
        <v>0</v>
      </c>
      <c r="I59" s="139">
        <f t="shared" si="9"/>
        <v>0</v>
      </c>
      <c r="J59" s="139">
        <f t="shared" si="10"/>
        <v>0</v>
      </c>
      <c r="K59" s="139">
        <f t="shared" si="11"/>
        <v>0</v>
      </c>
      <c r="L59" s="100">
        <f>IFERROR(HLOOKUP($C59,Indexdaten!$D$2:$Z$216,181+COLUMN(L59),FALSE),1)</f>
        <v>1</v>
      </c>
      <c r="M59" s="101">
        <f>IFERROR(HLOOKUP($C59,Indexdaten!$D$2:$Z$216,181+COLUMN(M59),FALSE),0)</f>
        <v>0</v>
      </c>
      <c r="N59" s="101">
        <f>IFERROR(HLOOKUP($C59,Indexdaten!$D$2:$Z$216,181+COLUMN(N59),FALSE),0)</f>
        <v>0</v>
      </c>
      <c r="O59" s="141">
        <f>IFERROR(HLOOKUP($C59,Indexdaten!$D$2:$Z$216,184+COLUMN(O59),FALSE),0)</f>
        <v>0</v>
      </c>
      <c r="P59" s="142">
        <f>IFERROR(HLOOKUP($C59,Indexdaten!$D$2:$Z$216,184+COLUMN(P59),FALSE),0)</f>
        <v>0</v>
      </c>
      <c r="Q59" s="142">
        <f>IFERROR(HLOOKUP($C59,Indexdaten!$D$2:$Z$216,184+COLUMN(Q59),FALSE),0)</f>
        <v>0</v>
      </c>
      <c r="R59" s="142">
        <f>IFERROR(HLOOKUP($C59,Indexdaten!$D$2:$Z$216,184+COLUMN(R59),FALSE),0)</f>
        <v>0</v>
      </c>
      <c r="S59" s="142">
        <f>IFERROR(HLOOKUP($C59,Indexdaten!$D$2:$Z$216,184+COLUMN(S59),FALSE),0)</f>
        <v>0</v>
      </c>
      <c r="T59" s="142">
        <f>IFERROR(HLOOKUP($C59,Indexdaten!$D$2:$Z$216,184+COLUMN(T59),FALSE),0)</f>
        <v>0</v>
      </c>
    </row>
    <row r="60" spans="6:20">
      <c r="F60" s="138">
        <f t="shared" si="6"/>
        <v>0</v>
      </c>
      <c r="G60" s="139">
        <f t="shared" si="7"/>
        <v>0</v>
      </c>
      <c r="H60" s="139">
        <f t="shared" si="8"/>
        <v>0</v>
      </c>
      <c r="I60" s="139">
        <f t="shared" si="9"/>
        <v>0</v>
      </c>
      <c r="J60" s="139">
        <f t="shared" si="10"/>
        <v>0</v>
      </c>
      <c r="K60" s="139">
        <f t="shared" si="11"/>
        <v>0</v>
      </c>
      <c r="L60" s="100">
        <f>IFERROR(HLOOKUP($C60,Indexdaten!$D$2:$Z$216,181+COLUMN(L60),FALSE),1)</f>
        <v>1</v>
      </c>
      <c r="M60" s="101">
        <f>IFERROR(HLOOKUP($C60,Indexdaten!$D$2:$Z$216,181+COLUMN(M60),FALSE),0)</f>
        <v>0</v>
      </c>
      <c r="N60" s="101">
        <f>IFERROR(HLOOKUP($C60,Indexdaten!$D$2:$Z$216,181+COLUMN(N60),FALSE),0)</f>
        <v>0</v>
      </c>
      <c r="O60" s="141">
        <f>IFERROR(HLOOKUP($C60,Indexdaten!$D$2:$Z$216,184+COLUMN(O60),FALSE),0)</f>
        <v>0</v>
      </c>
      <c r="P60" s="142">
        <f>IFERROR(HLOOKUP($C60,Indexdaten!$D$2:$Z$216,184+COLUMN(P60),FALSE),0)</f>
        <v>0</v>
      </c>
      <c r="Q60" s="142">
        <f>IFERROR(HLOOKUP($C60,Indexdaten!$D$2:$Z$216,184+COLUMN(Q60),FALSE),0)</f>
        <v>0</v>
      </c>
      <c r="R60" s="142">
        <f>IFERROR(HLOOKUP($C60,Indexdaten!$D$2:$Z$216,184+COLUMN(R60),FALSE),0)</f>
        <v>0</v>
      </c>
      <c r="S60" s="142">
        <f>IFERROR(HLOOKUP($C60,Indexdaten!$D$2:$Z$216,184+COLUMN(S60),FALSE),0)</f>
        <v>0</v>
      </c>
      <c r="T60" s="142">
        <f>IFERROR(HLOOKUP($C60,Indexdaten!$D$2:$Z$216,184+COLUMN(T60),FALSE),0)</f>
        <v>0</v>
      </c>
    </row>
    <row r="61" spans="6:20">
      <c r="F61" s="138">
        <f t="shared" si="6"/>
        <v>0</v>
      </c>
      <c r="G61" s="139">
        <f t="shared" si="7"/>
        <v>0</v>
      </c>
      <c r="H61" s="139">
        <f t="shared" si="8"/>
        <v>0</v>
      </c>
      <c r="I61" s="139">
        <f t="shared" si="9"/>
        <v>0</v>
      </c>
      <c r="J61" s="139">
        <f t="shared" si="10"/>
        <v>0</v>
      </c>
      <c r="K61" s="139">
        <f t="shared" si="11"/>
        <v>0</v>
      </c>
      <c r="L61" s="100">
        <f>IFERROR(HLOOKUP($C61,Indexdaten!$D$2:$Z$216,181+COLUMN(L61),FALSE),1)</f>
        <v>1</v>
      </c>
      <c r="M61" s="101">
        <f>IFERROR(HLOOKUP($C61,Indexdaten!$D$2:$Z$216,181+COLUMN(M61),FALSE),0)</f>
        <v>0</v>
      </c>
      <c r="N61" s="101">
        <f>IFERROR(HLOOKUP($C61,Indexdaten!$D$2:$Z$216,181+COLUMN(N61),FALSE),0)</f>
        <v>0</v>
      </c>
      <c r="O61" s="141">
        <f>IFERROR(HLOOKUP($C61,Indexdaten!$D$2:$Z$216,184+COLUMN(O61),FALSE),0)</f>
        <v>0</v>
      </c>
      <c r="P61" s="142">
        <f>IFERROR(HLOOKUP($C61,Indexdaten!$D$2:$Z$216,184+COLUMN(P61),FALSE),0)</f>
        <v>0</v>
      </c>
      <c r="Q61" s="142">
        <f>IFERROR(HLOOKUP($C61,Indexdaten!$D$2:$Z$216,184+COLUMN(Q61),FALSE),0)</f>
        <v>0</v>
      </c>
      <c r="R61" s="142">
        <f>IFERROR(HLOOKUP($C61,Indexdaten!$D$2:$Z$216,184+COLUMN(R61),FALSE),0)</f>
        <v>0</v>
      </c>
      <c r="S61" s="142">
        <f>IFERROR(HLOOKUP($C61,Indexdaten!$D$2:$Z$216,184+COLUMN(S61),FALSE),0)</f>
        <v>0</v>
      </c>
      <c r="T61" s="142">
        <f>IFERROR(HLOOKUP($C61,Indexdaten!$D$2:$Z$216,184+COLUMN(T61),FALSE),0)</f>
        <v>0</v>
      </c>
    </row>
    <row r="62" spans="6:20">
      <c r="F62" s="138">
        <f t="shared" si="6"/>
        <v>0</v>
      </c>
      <c r="G62" s="139">
        <f t="shared" si="7"/>
        <v>0</v>
      </c>
      <c r="H62" s="139">
        <f t="shared" si="8"/>
        <v>0</v>
      </c>
      <c r="I62" s="139">
        <f t="shared" si="9"/>
        <v>0</v>
      </c>
      <c r="J62" s="139">
        <f t="shared" si="10"/>
        <v>0</v>
      </c>
      <c r="K62" s="139">
        <f t="shared" si="11"/>
        <v>0</v>
      </c>
      <c r="L62" s="100">
        <f>IFERROR(HLOOKUP($C62,Indexdaten!$D$2:$Z$216,181+COLUMN(L62),FALSE),1)</f>
        <v>1</v>
      </c>
      <c r="M62" s="101">
        <f>IFERROR(HLOOKUP($C62,Indexdaten!$D$2:$Z$216,181+COLUMN(M62),FALSE),0)</f>
        <v>0</v>
      </c>
      <c r="N62" s="101">
        <f>IFERROR(HLOOKUP($C62,Indexdaten!$D$2:$Z$216,181+COLUMN(N62),FALSE),0)</f>
        <v>0</v>
      </c>
      <c r="O62" s="141">
        <f>IFERROR(HLOOKUP($C62,Indexdaten!$D$2:$Z$216,184+COLUMN(O62),FALSE),0)</f>
        <v>0</v>
      </c>
      <c r="P62" s="142">
        <f>IFERROR(HLOOKUP($C62,Indexdaten!$D$2:$Z$216,184+COLUMN(P62),FALSE),0)</f>
        <v>0</v>
      </c>
      <c r="Q62" s="142">
        <f>IFERROR(HLOOKUP($C62,Indexdaten!$D$2:$Z$216,184+COLUMN(Q62),FALSE),0)</f>
        <v>0</v>
      </c>
      <c r="R62" s="142">
        <f>IFERROR(HLOOKUP($C62,Indexdaten!$D$2:$Z$216,184+COLUMN(R62),FALSE),0)</f>
        <v>0</v>
      </c>
      <c r="S62" s="142">
        <f>IFERROR(HLOOKUP($C62,Indexdaten!$D$2:$Z$216,184+COLUMN(S62),FALSE),0)</f>
        <v>0</v>
      </c>
      <c r="T62" s="142">
        <f>IFERROR(HLOOKUP($C62,Indexdaten!$D$2:$Z$216,184+COLUMN(T62),FALSE),0)</f>
        <v>0</v>
      </c>
    </row>
    <row r="63" spans="6:20">
      <c r="F63" s="138">
        <f t="shared" si="6"/>
        <v>0</v>
      </c>
      <c r="G63" s="139">
        <f t="shared" si="7"/>
        <v>0</v>
      </c>
      <c r="H63" s="139">
        <f t="shared" si="8"/>
        <v>0</v>
      </c>
      <c r="I63" s="139">
        <f t="shared" si="9"/>
        <v>0</v>
      </c>
      <c r="J63" s="139">
        <f t="shared" si="10"/>
        <v>0</v>
      </c>
      <c r="K63" s="139">
        <f t="shared" si="11"/>
        <v>0</v>
      </c>
      <c r="L63" s="100">
        <f>IFERROR(HLOOKUP($C63,Indexdaten!$D$2:$Z$216,181+COLUMN(L63),FALSE),1)</f>
        <v>1</v>
      </c>
      <c r="M63" s="101">
        <f>IFERROR(HLOOKUP($C63,Indexdaten!$D$2:$Z$216,181+COLUMN(M63),FALSE),0)</f>
        <v>0</v>
      </c>
      <c r="N63" s="101">
        <f>IFERROR(HLOOKUP($C63,Indexdaten!$D$2:$Z$216,181+COLUMN(N63),FALSE),0)</f>
        <v>0</v>
      </c>
      <c r="O63" s="141">
        <f>IFERROR(HLOOKUP($C63,Indexdaten!$D$2:$Z$216,184+COLUMN(O63),FALSE),0)</f>
        <v>0</v>
      </c>
      <c r="P63" s="142">
        <f>IFERROR(HLOOKUP($C63,Indexdaten!$D$2:$Z$216,184+COLUMN(P63),FALSE),0)</f>
        <v>0</v>
      </c>
      <c r="Q63" s="142">
        <f>IFERROR(HLOOKUP($C63,Indexdaten!$D$2:$Z$216,184+COLUMN(Q63),FALSE),0)</f>
        <v>0</v>
      </c>
      <c r="R63" s="142">
        <f>IFERROR(HLOOKUP($C63,Indexdaten!$D$2:$Z$216,184+COLUMN(R63),FALSE),0)</f>
        <v>0</v>
      </c>
      <c r="S63" s="142">
        <f>IFERROR(HLOOKUP($C63,Indexdaten!$D$2:$Z$216,184+COLUMN(S63),FALSE),0)</f>
        <v>0</v>
      </c>
      <c r="T63" s="142">
        <f>IFERROR(HLOOKUP($C63,Indexdaten!$D$2:$Z$216,184+COLUMN(T63),FALSE),0)</f>
        <v>0</v>
      </c>
    </row>
    <row r="64" spans="6:20">
      <c r="F64" s="138">
        <f t="shared" si="6"/>
        <v>0</v>
      </c>
      <c r="G64" s="139">
        <f t="shared" si="7"/>
        <v>0</v>
      </c>
      <c r="H64" s="139">
        <f t="shared" si="8"/>
        <v>0</v>
      </c>
      <c r="I64" s="139">
        <f t="shared" si="9"/>
        <v>0</v>
      </c>
      <c r="J64" s="139">
        <f t="shared" si="10"/>
        <v>0</v>
      </c>
      <c r="K64" s="139">
        <f t="shared" si="11"/>
        <v>0</v>
      </c>
      <c r="L64" s="100">
        <f>IFERROR(HLOOKUP($C64,Indexdaten!$D$2:$Z$216,181+COLUMN(L64),FALSE),1)</f>
        <v>1</v>
      </c>
      <c r="M64" s="101">
        <f>IFERROR(HLOOKUP($C64,Indexdaten!$D$2:$Z$216,181+COLUMN(M64),FALSE),0)</f>
        <v>0</v>
      </c>
      <c r="N64" s="101">
        <f>IFERROR(HLOOKUP($C64,Indexdaten!$D$2:$Z$216,181+COLUMN(N64),FALSE),0)</f>
        <v>0</v>
      </c>
      <c r="O64" s="141">
        <f>IFERROR(HLOOKUP($C64,Indexdaten!$D$2:$Z$216,184+COLUMN(O64),FALSE),0)</f>
        <v>0</v>
      </c>
      <c r="P64" s="142">
        <f>IFERROR(HLOOKUP($C64,Indexdaten!$D$2:$Z$216,184+COLUMN(P64),FALSE),0)</f>
        <v>0</v>
      </c>
      <c r="Q64" s="142">
        <f>IFERROR(HLOOKUP($C64,Indexdaten!$D$2:$Z$216,184+COLUMN(Q64),FALSE),0)</f>
        <v>0</v>
      </c>
      <c r="R64" s="142">
        <f>IFERROR(HLOOKUP($C64,Indexdaten!$D$2:$Z$216,184+COLUMN(R64),FALSE),0)</f>
        <v>0</v>
      </c>
      <c r="S64" s="142">
        <f>IFERROR(HLOOKUP($C64,Indexdaten!$D$2:$Z$216,184+COLUMN(S64),FALSE),0)</f>
        <v>0</v>
      </c>
      <c r="T64" s="142">
        <f>IFERROR(HLOOKUP($C64,Indexdaten!$D$2:$Z$216,184+COLUMN(T64),FALSE),0)</f>
        <v>0</v>
      </c>
    </row>
    <row r="65" spans="6:20">
      <c r="F65" s="138">
        <f t="shared" si="6"/>
        <v>0</v>
      </c>
      <c r="G65" s="139">
        <f t="shared" si="7"/>
        <v>0</v>
      </c>
      <c r="H65" s="139">
        <f t="shared" si="8"/>
        <v>0</v>
      </c>
      <c r="I65" s="139">
        <f t="shared" si="9"/>
        <v>0</v>
      </c>
      <c r="J65" s="139">
        <f t="shared" si="10"/>
        <v>0</v>
      </c>
      <c r="K65" s="139">
        <f t="shared" si="11"/>
        <v>0</v>
      </c>
      <c r="L65" s="100">
        <f>IFERROR(HLOOKUP($C65,Indexdaten!$D$2:$Z$216,181+COLUMN(L65),FALSE),1)</f>
        <v>1</v>
      </c>
      <c r="M65" s="101">
        <f>IFERROR(HLOOKUP($C65,Indexdaten!$D$2:$Z$216,181+COLUMN(M65),FALSE),0)</f>
        <v>0</v>
      </c>
      <c r="N65" s="101">
        <f>IFERROR(HLOOKUP($C65,Indexdaten!$D$2:$Z$216,181+COLUMN(N65),FALSE),0)</f>
        <v>0</v>
      </c>
      <c r="O65" s="141">
        <f>IFERROR(HLOOKUP($C65,Indexdaten!$D$2:$Z$216,184+COLUMN(O65),FALSE),0)</f>
        <v>0</v>
      </c>
      <c r="P65" s="142">
        <f>IFERROR(HLOOKUP($C65,Indexdaten!$D$2:$Z$216,184+COLUMN(P65),FALSE),0)</f>
        <v>0</v>
      </c>
      <c r="Q65" s="142">
        <f>IFERROR(HLOOKUP($C65,Indexdaten!$D$2:$Z$216,184+COLUMN(Q65),FALSE),0)</f>
        <v>0</v>
      </c>
      <c r="R65" s="142">
        <f>IFERROR(HLOOKUP($C65,Indexdaten!$D$2:$Z$216,184+COLUMN(R65),FALSE),0)</f>
        <v>0</v>
      </c>
      <c r="S65" s="142">
        <f>IFERROR(HLOOKUP($C65,Indexdaten!$D$2:$Z$216,184+COLUMN(S65),FALSE),0)</f>
        <v>0</v>
      </c>
      <c r="T65" s="142">
        <f>IFERROR(HLOOKUP($C65,Indexdaten!$D$2:$Z$216,184+COLUMN(T65),FALSE),0)</f>
        <v>0</v>
      </c>
    </row>
    <row r="66" spans="6:20">
      <c r="F66" s="138">
        <f t="shared" si="6"/>
        <v>0</v>
      </c>
      <c r="G66" s="139">
        <f t="shared" si="7"/>
        <v>0</v>
      </c>
      <c r="H66" s="139">
        <f t="shared" si="8"/>
        <v>0</v>
      </c>
      <c r="I66" s="139">
        <f t="shared" si="9"/>
        <v>0</v>
      </c>
      <c r="J66" s="139">
        <f t="shared" si="10"/>
        <v>0</v>
      </c>
      <c r="K66" s="139">
        <f t="shared" si="11"/>
        <v>0</v>
      </c>
      <c r="L66" s="100">
        <f>IFERROR(HLOOKUP($C66,Indexdaten!$D$2:$Z$216,181+COLUMN(L66),FALSE),1)</f>
        <v>1</v>
      </c>
      <c r="M66" s="101">
        <f>IFERROR(HLOOKUP($C66,Indexdaten!$D$2:$Z$216,181+COLUMN(M66),FALSE),0)</f>
        <v>0</v>
      </c>
      <c r="N66" s="101">
        <f>IFERROR(HLOOKUP($C66,Indexdaten!$D$2:$Z$216,181+COLUMN(N66),FALSE),0)</f>
        <v>0</v>
      </c>
      <c r="O66" s="141">
        <f>IFERROR(HLOOKUP($C66,Indexdaten!$D$2:$Z$216,184+COLUMN(O66),FALSE),0)</f>
        <v>0</v>
      </c>
      <c r="P66" s="142">
        <f>IFERROR(HLOOKUP($C66,Indexdaten!$D$2:$Z$216,184+COLUMN(P66),FALSE),0)</f>
        <v>0</v>
      </c>
      <c r="Q66" s="142">
        <f>IFERROR(HLOOKUP($C66,Indexdaten!$D$2:$Z$216,184+COLUMN(Q66),FALSE),0)</f>
        <v>0</v>
      </c>
      <c r="R66" s="142">
        <f>IFERROR(HLOOKUP($C66,Indexdaten!$D$2:$Z$216,184+COLUMN(R66),FALSE),0)</f>
        <v>0</v>
      </c>
      <c r="S66" s="142">
        <f>IFERROR(HLOOKUP($C66,Indexdaten!$D$2:$Z$216,184+COLUMN(S66),FALSE),0)</f>
        <v>0</v>
      </c>
      <c r="T66" s="142">
        <f>IFERROR(HLOOKUP($C66,Indexdaten!$D$2:$Z$216,184+COLUMN(T66),FALSE),0)</f>
        <v>0</v>
      </c>
    </row>
    <row r="67" spans="6:20">
      <c r="F67" s="138">
        <f t="shared" si="6"/>
        <v>0</v>
      </c>
      <c r="G67" s="139">
        <f t="shared" si="7"/>
        <v>0</v>
      </c>
      <c r="H67" s="139">
        <f t="shared" si="8"/>
        <v>0</v>
      </c>
      <c r="I67" s="139">
        <f t="shared" si="9"/>
        <v>0</v>
      </c>
      <c r="J67" s="139">
        <f t="shared" si="10"/>
        <v>0</v>
      </c>
      <c r="K67" s="139">
        <f t="shared" si="11"/>
        <v>0</v>
      </c>
      <c r="L67" s="100">
        <f>IFERROR(HLOOKUP($C67,Indexdaten!$D$2:$Z$216,181+COLUMN(L67),FALSE),1)</f>
        <v>1</v>
      </c>
      <c r="M67" s="101">
        <f>IFERROR(HLOOKUP($C67,Indexdaten!$D$2:$Z$216,181+COLUMN(M67),FALSE),0)</f>
        <v>0</v>
      </c>
      <c r="N67" s="101">
        <f>IFERROR(HLOOKUP($C67,Indexdaten!$D$2:$Z$216,181+COLUMN(N67),FALSE),0)</f>
        <v>0</v>
      </c>
      <c r="O67" s="141">
        <f>IFERROR(HLOOKUP($C67,Indexdaten!$D$2:$Z$216,184+COLUMN(O67),FALSE),0)</f>
        <v>0</v>
      </c>
      <c r="P67" s="142">
        <f>IFERROR(HLOOKUP($C67,Indexdaten!$D$2:$Z$216,184+COLUMN(P67),FALSE),0)</f>
        <v>0</v>
      </c>
      <c r="Q67" s="142">
        <f>IFERROR(HLOOKUP($C67,Indexdaten!$D$2:$Z$216,184+COLUMN(Q67),FALSE),0)</f>
        <v>0</v>
      </c>
      <c r="R67" s="142">
        <f>IFERROR(HLOOKUP($C67,Indexdaten!$D$2:$Z$216,184+COLUMN(R67),FALSE),0)</f>
        <v>0</v>
      </c>
      <c r="S67" s="142">
        <f>IFERROR(HLOOKUP($C67,Indexdaten!$D$2:$Z$216,184+COLUMN(S67),FALSE),0)</f>
        <v>0</v>
      </c>
      <c r="T67" s="142">
        <f>IFERROR(HLOOKUP($C67,Indexdaten!$D$2:$Z$216,184+COLUMN(T67),FALSE),0)</f>
        <v>0</v>
      </c>
    </row>
    <row r="68" spans="6:20">
      <c r="F68" s="138">
        <f t="shared" si="6"/>
        <v>0</v>
      </c>
      <c r="G68" s="139">
        <f t="shared" si="7"/>
        <v>0</v>
      </c>
      <c r="H68" s="139">
        <f t="shared" si="8"/>
        <v>0</v>
      </c>
      <c r="I68" s="139">
        <f t="shared" si="9"/>
        <v>0</v>
      </c>
      <c r="J68" s="139">
        <f t="shared" si="10"/>
        <v>0</v>
      </c>
      <c r="K68" s="139">
        <f t="shared" si="11"/>
        <v>0</v>
      </c>
      <c r="L68" s="100">
        <f>IFERROR(HLOOKUP($C68,Indexdaten!$D$2:$Z$216,181+COLUMN(L68),FALSE),1)</f>
        <v>1</v>
      </c>
      <c r="M68" s="101">
        <f>IFERROR(HLOOKUP($C68,Indexdaten!$D$2:$Z$216,181+COLUMN(M68),FALSE),0)</f>
        <v>0</v>
      </c>
      <c r="N68" s="101">
        <f>IFERROR(HLOOKUP($C68,Indexdaten!$D$2:$Z$216,181+COLUMN(N68),FALSE),0)</f>
        <v>0</v>
      </c>
      <c r="O68" s="141">
        <f>IFERROR(HLOOKUP($C68,Indexdaten!$D$2:$Z$216,184+COLUMN(O68),FALSE),0)</f>
        <v>0</v>
      </c>
      <c r="P68" s="142">
        <f>IFERROR(HLOOKUP($C68,Indexdaten!$D$2:$Z$216,184+COLUMN(P68),FALSE),0)</f>
        <v>0</v>
      </c>
      <c r="Q68" s="142">
        <f>IFERROR(HLOOKUP($C68,Indexdaten!$D$2:$Z$216,184+COLUMN(Q68),FALSE),0)</f>
        <v>0</v>
      </c>
      <c r="R68" s="142">
        <f>IFERROR(HLOOKUP($C68,Indexdaten!$D$2:$Z$216,184+COLUMN(R68),FALSE),0)</f>
        <v>0</v>
      </c>
      <c r="S68" s="142">
        <f>IFERROR(HLOOKUP($C68,Indexdaten!$D$2:$Z$216,184+COLUMN(S68),FALSE),0)</f>
        <v>0</v>
      </c>
      <c r="T68" s="142">
        <f>IFERROR(HLOOKUP($C68,Indexdaten!$D$2:$Z$216,184+COLUMN(T68),FALSE),0)</f>
        <v>0</v>
      </c>
    </row>
    <row r="69" spans="6:20">
      <c r="F69" s="138">
        <f t="shared" si="6"/>
        <v>0</v>
      </c>
      <c r="G69" s="139">
        <f t="shared" si="7"/>
        <v>0</v>
      </c>
      <c r="H69" s="139">
        <f t="shared" si="8"/>
        <v>0</v>
      </c>
      <c r="I69" s="139">
        <f t="shared" si="9"/>
        <v>0</v>
      </c>
      <c r="J69" s="139">
        <f t="shared" si="10"/>
        <v>0</v>
      </c>
      <c r="K69" s="139">
        <f t="shared" si="11"/>
        <v>0</v>
      </c>
      <c r="L69" s="100">
        <f>IFERROR(HLOOKUP($C69,Indexdaten!$D$2:$Z$216,181+COLUMN(L69),FALSE),1)</f>
        <v>1</v>
      </c>
      <c r="M69" s="101">
        <f>IFERROR(HLOOKUP($C69,Indexdaten!$D$2:$Z$216,181+COLUMN(M69),FALSE),0)</f>
        <v>0</v>
      </c>
      <c r="N69" s="101">
        <f>IFERROR(HLOOKUP($C69,Indexdaten!$D$2:$Z$216,181+COLUMN(N69),FALSE),0)</f>
        <v>0</v>
      </c>
      <c r="O69" s="141">
        <f>IFERROR(HLOOKUP($C69,Indexdaten!$D$2:$Z$216,184+COLUMN(O69),FALSE),0)</f>
        <v>0</v>
      </c>
      <c r="P69" s="142">
        <f>IFERROR(HLOOKUP($C69,Indexdaten!$D$2:$Z$216,184+COLUMN(P69),FALSE),0)</f>
        <v>0</v>
      </c>
      <c r="Q69" s="142">
        <f>IFERROR(HLOOKUP($C69,Indexdaten!$D$2:$Z$216,184+COLUMN(Q69),FALSE),0)</f>
        <v>0</v>
      </c>
      <c r="R69" s="142">
        <f>IFERROR(HLOOKUP($C69,Indexdaten!$D$2:$Z$216,184+COLUMN(R69),FALSE),0)</f>
        <v>0</v>
      </c>
      <c r="S69" s="142">
        <f>IFERROR(HLOOKUP($C69,Indexdaten!$D$2:$Z$216,184+COLUMN(S69),FALSE),0)</f>
        <v>0</v>
      </c>
      <c r="T69" s="142">
        <f>IFERROR(HLOOKUP($C69,Indexdaten!$D$2:$Z$216,184+COLUMN(T69),FALSE),0)</f>
        <v>0</v>
      </c>
    </row>
    <row r="70" spans="6:20">
      <c r="F70" s="138">
        <f t="shared" si="6"/>
        <v>0</v>
      </c>
      <c r="G70" s="139">
        <f t="shared" si="7"/>
        <v>0</v>
      </c>
      <c r="H70" s="139">
        <f t="shared" si="8"/>
        <v>0</v>
      </c>
      <c r="I70" s="139">
        <f t="shared" si="9"/>
        <v>0</v>
      </c>
      <c r="J70" s="139">
        <f t="shared" si="10"/>
        <v>0</v>
      </c>
      <c r="K70" s="139">
        <f t="shared" si="11"/>
        <v>0</v>
      </c>
      <c r="L70" s="100">
        <f>IFERROR(HLOOKUP($C70,Indexdaten!$D$2:$Z$216,181+COLUMN(L70),FALSE),1)</f>
        <v>1</v>
      </c>
      <c r="M70" s="101">
        <f>IFERROR(HLOOKUP($C70,Indexdaten!$D$2:$Z$216,181+COLUMN(M70),FALSE),0)</f>
        <v>0</v>
      </c>
      <c r="N70" s="101">
        <f>IFERROR(HLOOKUP($C70,Indexdaten!$D$2:$Z$216,181+COLUMN(N70),FALSE),0)</f>
        <v>0</v>
      </c>
      <c r="O70" s="141">
        <f>IFERROR(HLOOKUP($C70,Indexdaten!$D$2:$Z$216,184+COLUMN(O70),FALSE),0)</f>
        <v>0</v>
      </c>
      <c r="P70" s="142">
        <f>IFERROR(HLOOKUP($C70,Indexdaten!$D$2:$Z$216,184+COLUMN(P70),FALSE),0)</f>
        <v>0</v>
      </c>
      <c r="Q70" s="142">
        <f>IFERROR(HLOOKUP($C70,Indexdaten!$D$2:$Z$216,184+COLUMN(Q70),FALSE),0)</f>
        <v>0</v>
      </c>
      <c r="R70" s="142">
        <f>IFERROR(HLOOKUP($C70,Indexdaten!$D$2:$Z$216,184+COLUMN(R70),FALSE),0)</f>
        <v>0</v>
      </c>
      <c r="S70" s="142">
        <f>IFERROR(HLOOKUP($C70,Indexdaten!$D$2:$Z$216,184+COLUMN(S70),FALSE),0)</f>
        <v>0</v>
      </c>
      <c r="T70" s="142">
        <f>IFERROR(HLOOKUP($C70,Indexdaten!$D$2:$Z$216,184+COLUMN(T70),FALSE),0)</f>
        <v>0</v>
      </c>
    </row>
    <row r="71" spans="6:20">
      <c r="F71" s="138">
        <f t="shared" si="6"/>
        <v>0</v>
      </c>
      <c r="G71" s="139">
        <f t="shared" si="7"/>
        <v>0</v>
      </c>
      <c r="H71" s="139">
        <f t="shared" si="8"/>
        <v>0</v>
      </c>
      <c r="I71" s="139">
        <f t="shared" si="9"/>
        <v>0</v>
      </c>
      <c r="J71" s="139">
        <f t="shared" si="10"/>
        <v>0</v>
      </c>
      <c r="K71" s="139">
        <f t="shared" si="11"/>
        <v>0</v>
      </c>
      <c r="L71" s="100">
        <f>IFERROR(HLOOKUP($C71,Indexdaten!$D$2:$Z$216,181+COLUMN(L71),FALSE),1)</f>
        <v>1</v>
      </c>
      <c r="M71" s="101">
        <f>IFERROR(HLOOKUP($C71,Indexdaten!$D$2:$Z$216,181+COLUMN(M71),FALSE),0)</f>
        <v>0</v>
      </c>
      <c r="N71" s="101">
        <f>IFERROR(HLOOKUP($C71,Indexdaten!$D$2:$Z$216,181+COLUMN(N71),FALSE),0)</f>
        <v>0</v>
      </c>
      <c r="O71" s="141">
        <f>IFERROR(HLOOKUP($C71,Indexdaten!$D$2:$Z$216,184+COLUMN(O71),FALSE),0)</f>
        <v>0</v>
      </c>
      <c r="P71" s="142">
        <f>IFERROR(HLOOKUP($C71,Indexdaten!$D$2:$Z$216,184+COLUMN(P71),FALSE),0)</f>
        <v>0</v>
      </c>
      <c r="Q71" s="142">
        <f>IFERROR(HLOOKUP($C71,Indexdaten!$D$2:$Z$216,184+COLUMN(Q71),FALSE),0)</f>
        <v>0</v>
      </c>
      <c r="R71" s="142">
        <f>IFERROR(HLOOKUP($C71,Indexdaten!$D$2:$Z$216,184+COLUMN(R71),FALSE),0)</f>
        <v>0</v>
      </c>
      <c r="S71" s="142">
        <f>IFERROR(HLOOKUP($C71,Indexdaten!$D$2:$Z$216,184+COLUMN(S71),FALSE),0)</f>
        <v>0</v>
      </c>
      <c r="T71" s="142">
        <f>IFERROR(HLOOKUP($C71,Indexdaten!$D$2:$Z$216,184+COLUMN(T71),FALSE),0)</f>
        <v>0</v>
      </c>
    </row>
    <row r="72" spans="6:20">
      <c r="F72" s="138">
        <f t="shared" ref="F72:F99" si="12">O72*$E72</f>
        <v>0</v>
      </c>
      <c r="G72" s="139">
        <f t="shared" ref="G72:G99" si="13">P72*$E72</f>
        <v>0</v>
      </c>
      <c r="H72" s="139">
        <f t="shared" ref="H72:H99" si="14">Q72*$E72</f>
        <v>0</v>
      </c>
      <c r="I72" s="139">
        <f t="shared" ref="I72:I99" si="15">R72*$E72</f>
        <v>0</v>
      </c>
      <c r="J72" s="139">
        <f t="shared" ref="J72:J99" si="16">S72*$E72</f>
        <v>0</v>
      </c>
      <c r="K72" s="139">
        <f t="shared" ref="K72:K99" si="17">T72*$E72</f>
        <v>0</v>
      </c>
      <c r="L72" s="100">
        <f>IFERROR(HLOOKUP($C72,Indexdaten!$D$2:$Z$216,181+COLUMN(L72),FALSE),1)</f>
        <v>1</v>
      </c>
      <c r="M72" s="101">
        <f>IFERROR(HLOOKUP($C72,Indexdaten!$D$2:$Z$216,181+COLUMN(M72),FALSE),0)</f>
        <v>0</v>
      </c>
      <c r="N72" s="101">
        <f>IFERROR(HLOOKUP($C72,Indexdaten!$D$2:$Z$216,181+COLUMN(N72),FALSE),0)</f>
        <v>0</v>
      </c>
      <c r="O72" s="141">
        <f>IFERROR(HLOOKUP($C72,Indexdaten!$D$2:$Z$216,184+COLUMN(O72),FALSE),0)</f>
        <v>0</v>
      </c>
      <c r="P72" s="142">
        <f>IFERROR(HLOOKUP($C72,Indexdaten!$D$2:$Z$216,184+COLUMN(P72),FALSE),0)</f>
        <v>0</v>
      </c>
      <c r="Q72" s="142">
        <f>IFERROR(HLOOKUP($C72,Indexdaten!$D$2:$Z$216,184+COLUMN(Q72),FALSE),0)</f>
        <v>0</v>
      </c>
      <c r="R72" s="142">
        <f>IFERROR(HLOOKUP($C72,Indexdaten!$D$2:$Z$216,184+COLUMN(R72),FALSE),0)</f>
        <v>0</v>
      </c>
      <c r="S72" s="142">
        <f>IFERROR(HLOOKUP($C72,Indexdaten!$D$2:$Z$216,184+COLUMN(S72),FALSE),0)</f>
        <v>0</v>
      </c>
      <c r="T72" s="142">
        <f>IFERROR(HLOOKUP($C72,Indexdaten!$D$2:$Z$216,184+COLUMN(T72),FALSE),0)</f>
        <v>0</v>
      </c>
    </row>
    <row r="73" spans="6:20">
      <c r="F73" s="138">
        <f t="shared" si="12"/>
        <v>0</v>
      </c>
      <c r="G73" s="139">
        <f t="shared" si="13"/>
        <v>0</v>
      </c>
      <c r="H73" s="139">
        <f t="shared" si="14"/>
        <v>0</v>
      </c>
      <c r="I73" s="139">
        <f t="shared" si="15"/>
        <v>0</v>
      </c>
      <c r="J73" s="139">
        <f t="shared" si="16"/>
        <v>0</v>
      </c>
      <c r="K73" s="139">
        <f t="shared" si="17"/>
        <v>0</v>
      </c>
      <c r="L73" s="100">
        <f>IFERROR(HLOOKUP($C73,Indexdaten!$D$2:$Z$216,181+COLUMN(L73),FALSE),1)</f>
        <v>1</v>
      </c>
      <c r="M73" s="101">
        <f>IFERROR(HLOOKUP($C73,Indexdaten!$D$2:$Z$216,181+COLUMN(M73),FALSE),0)</f>
        <v>0</v>
      </c>
      <c r="N73" s="101">
        <f>IFERROR(HLOOKUP($C73,Indexdaten!$D$2:$Z$216,181+COLUMN(N73),FALSE),0)</f>
        <v>0</v>
      </c>
      <c r="O73" s="141">
        <f>IFERROR(HLOOKUP($C73,Indexdaten!$D$2:$Z$216,184+COLUMN(O73),FALSE),0)</f>
        <v>0</v>
      </c>
      <c r="P73" s="142">
        <f>IFERROR(HLOOKUP($C73,Indexdaten!$D$2:$Z$216,184+COLUMN(P73),FALSE),0)</f>
        <v>0</v>
      </c>
      <c r="Q73" s="142">
        <f>IFERROR(HLOOKUP($C73,Indexdaten!$D$2:$Z$216,184+COLUMN(Q73),FALSE),0)</f>
        <v>0</v>
      </c>
      <c r="R73" s="142">
        <f>IFERROR(HLOOKUP($C73,Indexdaten!$D$2:$Z$216,184+COLUMN(R73),FALSE),0)</f>
        <v>0</v>
      </c>
      <c r="S73" s="142">
        <f>IFERROR(HLOOKUP($C73,Indexdaten!$D$2:$Z$216,184+COLUMN(S73),FALSE),0)</f>
        <v>0</v>
      </c>
      <c r="T73" s="142">
        <f>IFERROR(HLOOKUP($C73,Indexdaten!$D$2:$Z$216,184+COLUMN(T73),FALSE),0)</f>
        <v>0</v>
      </c>
    </row>
    <row r="74" spans="6:20">
      <c r="F74" s="138">
        <f t="shared" si="12"/>
        <v>0</v>
      </c>
      <c r="G74" s="139">
        <f t="shared" si="13"/>
        <v>0</v>
      </c>
      <c r="H74" s="139">
        <f t="shared" si="14"/>
        <v>0</v>
      </c>
      <c r="I74" s="139">
        <f t="shared" si="15"/>
        <v>0</v>
      </c>
      <c r="J74" s="139">
        <f t="shared" si="16"/>
        <v>0</v>
      </c>
      <c r="K74" s="139">
        <f t="shared" si="17"/>
        <v>0</v>
      </c>
      <c r="L74" s="100">
        <f>IFERROR(HLOOKUP($C74,Indexdaten!$D$2:$Z$216,181+COLUMN(L74),FALSE),1)</f>
        <v>1</v>
      </c>
      <c r="M74" s="101">
        <f>IFERROR(HLOOKUP($C74,Indexdaten!$D$2:$Z$216,181+COLUMN(M74),FALSE),0)</f>
        <v>0</v>
      </c>
      <c r="N74" s="101">
        <f>IFERROR(HLOOKUP($C74,Indexdaten!$D$2:$Z$216,181+COLUMN(N74),FALSE),0)</f>
        <v>0</v>
      </c>
      <c r="O74" s="141">
        <f>IFERROR(HLOOKUP($C74,Indexdaten!$D$2:$Z$216,184+COLUMN(O74),FALSE),0)</f>
        <v>0</v>
      </c>
      <c r="P74" s="142">
        <f>IFERROR(HLOOKUP($C74,Indexdaten!$D$2:$Z$216,184+COLUMN(P74),FALSE),0)</f>
        <v>0</v>
      </c>
      <c r="Q74" s="142">
        <f>IFERROR(HLOOKUP($C74,Indexdaten!$D$2:$Z$216,184+COLUMN(Q74),FALSE),0)</f>
        <v>0</v>
      </c>
      <c r="R74" s="142">
        <f>IFERROR(HLOOKUP($C74,Indexdaten!$D$2:$Z$216,184+COLUMN(R74),FALSE),0)</f>
        <v>0</v>
      </c>
      <c r="S74" s="142">
        <f>IFERROR(HLOOKUP($C74,Indexdaten!$D$2:$Z$216,184+COLUMN(S74),FALSE),0)</f>
        <v>0</v>
      </c>
      <c r="T74" s="142">
        <f>IFERROR(HLOOKUP($C74,Indexdaten!$D$2:$Z$216,184+COLUMN(T74),FALSE),0)</f>
        <v>0</v>
      </c>
    </row>
    <row r="75" spans="6:20">
      <c r="F75" s="138">
        <f t="shared" si="12"/>
        <v>0</v>
      </c>
      <c r="G75" s="139">
        <f t="shared" si="13"/>
        <v>0</v>
      </c>
      <c r="H75" s="139">
        <f t="shared" si="14"/>
        <v>0</v>
      </c>
      <c r="I75" s="139">
        <f t="shared" si="15"/>
        <v>0</v>
      </c>
      <c r="J75" s="139">
        <f t="shared" si="16"/>
        <v>0</v>
      </c>
      <c r="K75" s="139">
        <f t="shared" si="17"/>
        <v>0</v>
      </c>
      <c r="L75" s="100">
        <f>IFERROR(HLOOKUP($C75,Indexdaten!$D$2:$Z$216,181+COLUMN(L75),FALSE),1)</f>
        <v>1</v>
      </c>
      <c r="M75" s="101">
        <f>IFERROR(HLOOKUP($C75,Indexdaten!$D$2:$Z$216,181+COLUMN(M75),FALSE),0)</f>
        <v>0</v>
      </c>
      <c r="N75" s="101">
        <f>IFERROR(HLOOKUP($C75,Indexdaten!$D$2:$Z$216,181+COLUMN(N75),FALSE),0)</f>
        <v>0</v>
      </c>
      <c r="O75" s="141">
        <f>IFERROR(HLOOKUP($C75,Indexdaten!$D$2:$Z$216,184+COLUMN(O75),FALSE),0)</f>
        <v>0</v>
      </c>
      <c r="P75" s="142">
        <f>IFERROR(HLOOKUP($C75,Indexdaten!$D$2:$Z$216,184+COLUMN(P75),FALSE),0)</f>
        <v>0</v>
      </c>
      <c r="Q75" s="142">
        <f>IFERROR(HLOOKUP($C75,Indexdaten!$D$2:$Z$216,184+COLUMN(Q75),FALSE),0)</f>
        <v>0</v>
      </c>
      <c r="R75" s="142">
        <f>IFERROR(HLOOKUP($C75,Indexdaten!$D$2:$Z$216,184+COLUMN(R75),FALSE),0)</f>
        <v>0</v>
      </c>
      <c r="S75" s="142">
        <f>IFERROR(HLOOKUP($C75,Indexdaten!$D$2:$Z$216,184+COLUMN(S75),FALSE),0)</f>
        <v>0</v>
      </c>
      <c r="T75" s="142">
        <f>IFERROR(HLOOKUP($C75,Indexdaten!$D$2:$Z$216,184+COLUMN(T75),FALSE),0)</f>
        <v>0</v>
      </c>
    </row>
    <row r="76" spans="6:20">
      <c r="F76" s="138">
        <f t="shared" si="12"/>
        <v>0</v>
      </c>
      <c r="G76" s="139">
        <f t="shared" si="13"/>
        <v>0</v>
      </c>
      <c r="H76" s="139">
        <f t="shared" si="14"/>
        <v>0</v>
      </c>
      <c r="I76" s="139">
        <f t="shared" si="15"/>
        <v>0</v>
      </c>
      <c r="J76" s="139">
        <f t="shared" si="16"/>
        <v>0</v>
      </c>
      <c r="K76" s="139">
        <f t="shared" si="17"/>
        <v>0</v>
      </c>
      <c r="L76" s="100">
        <f>IFERROR(HLOOKUP($C76,Indexdaten!$D$2:$Z$216,181+COLUMN(L76),FALSE),1)</f>
        <v>1</v>
      </c>
      <c r="M76" s="101">
        <f>IFERROR(HLOOKUP($C76,Indexdaten!$D$2:$Z$216,181+COLUMN(M76),FALSE),0)</f>
        <v>0</v>
      </c>
      <c r="N76" s="101">
        <f>IFERROR(HLOOKUP($C76,Indexdaten!$D$2:$Z$216,181+COLUMN(N76),FALSE),0)</f>
        <v>0</v>
      </c>
      <c r="O76" s="141">
        <f>IFERROR(HLOOKUP($C76,Indexdaten!$D$2:$Z$216,184+COLUMN(O76),FALSE),0)</f>
        <v>0</v>
      </c>
      <c r="P76" s="142">
        <f>IFERROR(HLOOKUP($C76,Indexdaten!$D$2:$Z$216,184+COLUMN(P76),FALSE),0)</f>
        <v>0</v>
      </c>
      <c r="Q76" s="142">
        <f>IFERROR(HLOOKUP($C76,Indexdaten!$D$2:$Z$216,184+COLUMN(Q76),FALSE),0)</f>
        <v>0</v>
      </c>
      <c r="R76" s="142">
        <f>IFERROR(HLOOKUP($C76,Indexdaten!$D$2:$Z$216,184+COLUMN(R76),FALSE),0)</f>
        <v>0</v>
      </c>
      <c r="S76" s="142">
        <f>IFERROR(HLOOKUP($C76,Indexdaten!$D$2:$Z$216,184+COLUMN(S76),FALSE),0)</f>
        <v>0</v>
      </c>
      <c r="T76" s="142">
        <f>IFERROR(HLOOKUP($C76,Indexdaten!$D$2:$Z$216,184+COLUMN(T76),FALSE),0)</f>
        <v>0</v>
      </c>
    </row>
    <row r="77" spans="6:20">
      <c r="F77" s="138">
        <f t="shared" si="12"/>
        <v>0</v>
      </c>
      <c r="G77" s="139">
        <f t="shared" si="13"/>
        <v>0</v>
      </c>
      <c r="H77" s="139">
        <f t="shared" si="14"/>
        <v>0</v>
      </c>
      <c r="I77" s="139">
        <f t="shared" si="15"/>
        <v>0</v>
      </c>
      <c r="J77" s="139">
        <f t="shared" si="16"/>
        <v>0</v>
      </c>
      <c r="K77" s="139">
        <f t="shared" si="17"/>
        <v>0</v>
      </c>
      <c r="L77" s="100">
        <f>IFERROR(HLOOKUP($C77,Indexdaten!$D$2:$Z$216,181+COLUMN(L77),FALSE),1)</f>
        <v>1</v>
      </c>
      <c r="M77" s="101">
        <f>IFERROR(HLOOKUP($C77,Indexdaten!$D$2:$Z$216,181+COLUMN(M77),FALSE),0)</f>
        <v>0</v>
      </c>
      <c r="N77" s="101">
        <f>IFERROR(HLOOKUP($C77,Indexdaten!$D$2:$Z$216,181+COLUMN(N77),FALSE),0)</f>
        <v>0</v>
      </c>
      <c r="O77" s="141">
        <f>IFERROR(HLOOKUP($C77,Indexdaten!$D$2:$Z$216,184+COLUMN(O77),FALSE),0)</f>
        <v>0</v>
      </c>
      <c r="P77" s="142">
        <f>IFERROR(HLOOKUP($C77,Indexdaten!$D$2:$Z$216,184+COLUMN(P77),FALSE),0)</f>
        <v>0</v>
      </c>
      <c r="Q77" s="142">
        <f>IFERROR(HLOOKUP($C77,Indexdaten!$D$2:$Z$216,184+COLUMN(Q77),FALSE),0)</f>
        <v>0</v>
      </c>
      <c r="R77" s="142">
        <f>IFERROR(HLOOKUP($C77,Indexdaten!$D$2:$Z$216,184+COLUMN(R77),FALSE),0)</f>
        <v>0</v>
      </c>
      <c r="S77" s="142">
        <f>IFERROR(HLOOKUP($C77,Indexdaten!$D$2:$Z$216,184+COLUMN(S77),FALSE),0)</f>
        <v>0</v>
      </c>
      <c r="T77" s="142">
        <f>IFERROR(HLOOKUP($C77,Indexdaten!$D$2:$Z$216,184+COLUMN(T77),FALSE),0)</f>
        <v>0</v>
      </c>
    </row>
    <row r="78" spans="6:20">
      <c r="F78" s="138">
        <f t="shared" si="12"/>
        <v>0</v>
      </c>
      <c r="G78" s="139">
        <f t="shared" si="13"/>
        <v>0</v>
      </c>
      <c r="H78" s="139">
        <f t="shared" si="14"/>
        <v>0</v>
      </c>
      <c r="I78" s="139">
        <f t="shared" si="15"/>
        <v>0</v>
      </c>
      <c r="J78" s="139">
        <f t="shared" si="16"/>
        <v>0</v>
      </c>
      <c r="K78" s="139">
        <f t="shared" si="17"/>
        <v>0</v>
      </c>
      <c r="L78" s="100">
        <f>IFERROR(HLOOKUP($C78,Indexdaten!$D$2:$Z$216,181+COLUMN(L78),FALSE),1)</f>
        <v>1</v>
      </c>
      <c r="M78" s="101">
        <f>IFERROR(HLOOKUP($C78,Indexdaten!$D$2:$Z$216,181+COLUMN(M78),FALSE),0)</f>
        <v>0</v>
      </c>
      <c r="N78" s="101">
        <f>IFERROR(HLOOKUP($C78,Indexdaten!$D$2:$Z$216,181+COLUMN(N78),FALSE),0)</f>
        <v>0</v>
      </c>
      <c r="O78" s="141">
        <f>IFERROR(HLOOKUP($C78,Indexdaten!$D$2:$Z$216,184+COLUMN(O78),FALSE),0)</f>
        <v>0</v>
      </c>
      <c r="P78" s="142">
        <f>IFERROR(HLOOKUP($C78,Indexdaten!$D$2:$Z$216,184+COLUMN(P78),FALSE),0)</f>
        <v>0</v>
      </c>
      <c r="Q78" s="142">
        <f>IFERROR(HLOOKUP($C78,Indexdaten!$D$2:$Z$216,184+COLUMN(Q78),FALSE),0)</f>
        <v>0</v>
      </c>
      <c r="R78" s="142">
        <f>IFERROR(HLOOKUP($C78,Indexdaten!$D$2:$Z$216,184+COLUMN(R78),FALSE),0)</f>
        <v>0</v>
      </c>
      <c r="S78" s="142">
        <f>IFERROR(HLOOKUP($C78,Indexdaten!$D$2:$Z$216,184+COLUMN(S78),FALSE),0)</f>
        <v>0</v>
      </c>
      <c r="T78" s="142">
        <f>IFERROR(HLOOKUP($C78,Indexdaten!$D$2:$Z$216,184+COLUMN(T78),FALSE),0)</f>
        <v>0</v>
      </c>
    </row>
    <row r="79" spans="6:20">
      <c r="F79" s="138">
        <f t="shared" si="12"/>
        <v>0</v>
      </c>
      <c r="G79" s="139">
        <f t="shared" si="13"/>
        <v>0</v>
      </c>
      <c r="H79" s="139">
        <f t="shared" si="14"/>
        <v>0</v>
      </c>
      <c r="I79" s="139">
        <f t="shared" si="15"/>
        <v>0</v>
      </c>
      <c r="J79" s="139">
        <f t="shared" si="16"/>
        <v>0</v>
      </c>
      <c r="K79" s="139">
        <f t="shared" si="17"/>
        <v>0</v>
      </c>
      <c r="L79" s="100">
        <f>IFERROR(HLOOKUP($C79,Indexdaten!$D$2:$Z$216,181+COLUMN(L79),FALSE),1)</f>
        <v>1</v>
      </c>
      <c r="M79" s="101">
        <f>IFERROR(HLOOKUP($C79,Indexdaten!$D$2:$Z$216,181+COLUMN(M79),FALSE),0)</f>
        <v>0</v>
      </c>
      <c r="N79" s="101">
        <f>IFERROR(HLOOKUP($C79,Indexdaten!$D$2:$Z$216,181+COLUMN(N79),FALSE),0)</f>
        <v>0</v>
      </c>
      <c r="O79" s="141">
        <f>IFERROR(HLOOKUP($C79,Indexdaten!$D$2:$Z$216,184+COLUMN(O79),FALSE),0)</f>
        <v>0</v>
      </c>
      <c r="P79" s="142">
        <f>IFERROR(HLOOKUP($C79,Indexdaten!$D$2:$Z$216,184+COLUMN(P79),FALSE),0)</f>
        <v>0</v>
      </c>
      <c r="Q79" s="142">
        <f>IFERROR(HLOOKUP($C79,Indexdaten!$D$2:$Z$216,184+COLUMN(Q79),FALSE),0)</f>
        <v>0</v>
      </c>
      <c r="R79" s="142">
        <f>IFERROR(HLOOKUP($C79,Indexdaten!$D$2:$Z$216,184+COLUMN(R79),FALSE),0)</f>
        <v>0</v>
      </c>
      <c r="S79" s="142">
        <f>IFERROR(HLOOKUP($C79,Indexdaten!$D$2:$Z$216,184+COLUMN(S79),FALSE),0)</f>
        <v>0</v>
      </c>
      <c r="T79" s="142">
        <f>IFERROR(HLOOKUP($C79,Indexdaten!$D$2:$Z$216,184+COLUMN(T79),FALSE),0)</f>
        <v>0</v>
      </c>
    </row>
    <row r="80" spans="6:20">
      <c r="F80" s="138">
        <f t="shared" si="12"/>
        <v>0</v>
      </c>
      <c r="G80" s="139">
        <f t="shared" si="13"/>
        <v>0</v>
      </c>
      <c r="H80" s="139">
        <f t="shared" si="14"/>
        <v>0</v>
      </c>
      <c r="I80" s="139">
        <f t="shared" si="15"/>
        <v>0</v>
      </c>
      <c r="J80" s="139">
        <f t="shared" si="16"/>
        <v>0</v>
      </c>
      <c r="K80" s="139">
        <f t="shared" si="17"/>
        <v>0</v>
      </c>
      <c r="L80" s="100">
        <f>IFERROR(HLOOKUP($C80,Indexdaten!$D$2:$Z$216,181+COLUMN(L80),FALSE),1)</f>
        <v>1</v>
      </c>
      <c r="M80" s="101">
        <f>IFERROR(HLOOKUP($C80,Indexdaten!$D$2:$Z$216,181+COLUMN(M80),FALSE),0)</f>
        <v>0</v>
      </c>
      <c r="N80" s="101">
        <f>IFERROR(HLOOKUP($C80,Indexdaten!$D$2:$Z$216,181+COLUMN(N80),FALSE),0)</f>
        <v>0</v>
      </c>
      <c r="O80" s="141">
        <f>IFERROR(HLOOKUP($C80,Indexdaten!$D$2:$Z$216,184+COLUMN(O80),FALSE),0)</f>
        <v>0</v>
      </c>
      <c r="P80" s="142">
        <f>IFERROR(HLOOKUP($C80,Indexdaten!$D$2:$Z$216,184+COLUMN(P80),FALSE),0)</f>
        <v>0</v>
      </c>
      <c r="Q80" s="142">
        <f>IFERROR(HLOOKUP($C80,Indexdaten!$D$2:$Z$216,184+COLUMN(Q80),FALSE),0)</f>
        <v>0</v>
      </c>
      <c r="R80" s="142">
        <f>IFERROR(HLOOKUP($C80,Indexdaten!$D$2:$Z$216,184+COLUMN(R80),FALSE),0)</f>
        <v>0</v>
      </c>
      <c r="S80" s="142">
        <f>IFERROR(HLOOKUP($C80,Indexdaten!$D$2:$Z$216,184+COLUMN(S80),FALSE),0)</f>
        <v>0</v>
      </c>
      <c r="T80" s="142">
        <f>IFERROR(HLOOKUP($C80,Indexdaten!$D$2:$Z$216,184+COLUMN(T80),FALSE),0)</f>
        <v>0</v>
      </c>
    </row>
    <row r="81" spans="6:20">
      <c r="F81" s="138">
        <f t="shared" si="12"/>
        <v>0</v>
      </c>
      <c r="G81" s="139">
        <f t="shared" si="13"/>
        <v>0</v>
      </c>
      <c r="H81" s="139">
        <f t="shared" si="14"/>
        <v>0</v>
      </c>
      <c r="I81" s="139">
        <f t="shared" si="15"/>
        <v>0</v>
      </c>
      <c r="J81" s="139">
        <f t="shared" si="16"/>
        <v>0</v>
      </c>
      <c r="K81" s="139">
        <f t="shared" si="17"/>
        <v>0</v>
      </c>
      <c r="L81" s="100">
        <f>IFERROR(HLOOKUP($C81,Indexdaten!$D$2:$Z$216,181+COLUMN(L81),FALSE),1)</f>
        <v>1</v>
      </c>
      <c r="M81" s="101">
        <f>IFERROR(HLOOKUP($C81,Indexdaten!$D$2:$Z$216,181+COLUMN(M81),FALSE),0)</f>
        <v>0</v>
      </c>
      <c r="N81" s="101">
        <f>IFERROR(HLOOKUP($C81,Indexdaten!$D$2:$Z$216,181+COLUMN(N81),FALSE),0)</f>
        <v>0</v>
      </c>
      <c r="O81" s="141">
        <f>IFERROR(HLOOKUP($C81,Indexdaten!$D$2:$Z$216,184+COLUMN(O81),FALSE),0)</f>
        <v>0</v>
      </c>
      <c r="P81" s="142">
        <f>IFERROR(HLOOKUP($C81,Indexdaten!$D$2:$Z$216,184+COLUMN(P81),FALSE),0)</f>
        <v>0</v>
      </c>
      <c r="Q81" s="142">
        <f>IFERROR(HLOOKUP($C81,Indexdaten!$D$2:$Z$216,184+COLUMN(Q81),FALSE),0)</f>
        <v>0</v>
      </c>
      <c r="R81" s="142">
        <f>IFERROR(HLOOKUP($C81,Indexdaten!$D$2:$Z$216,184+COLUMN(R81),FALSE),0)</f>
        <v>0</v>
      </c>
      <c r="S81" s="142">
        <f>IFERROR(HLOOKUP($C81,Indexdaten!$D$2:$Z$216,184+COLUMN(S81),FALSE),0)</f>
        <v>0</v>
      </c>
      <c r="T81" s="142">
        <f>IFERROR(HLOOKUP($C81,Indexdaten!$D$2:$Z$216,184+COLUMN(T81),FALSE),0)</f>
        <v>0</v>
      </c>
    </row>
    <row r="82" spans="6:20">
      <c r="F82" s="138">
        <f t="shared" si="12"/>
        <v>0</v>
      </c>
      <c r="G82" s="139">
        <f t="shared" si="13"/>
        <v>0</v>
      </c>
      <c r="H82" s="139">
        <f t="shared" si="14"/>
        <v>0</v>
      </c>
      <c r="I82" s="139">
        <f t="shared" si="15"/>
        <v>0</v>
      </c>
      <c r="J82" s="139">
        <f t="shared" si="16"/>
        <v>0</v>
      </c>
      <c r="K82" s="139">
        <f t="shared" si="17"/>
        <v>0</v>
      </c>
      <c r="L82" s="100">
        <f>IFERROR(HLOOKUP($C82,Indexdaten!$D$2:$Z$216,181+COLUMN(L82),FALSE),1)</f>
        <v>1</v>
      </c>
      <c r="M82" s="101">
        <f>IFERROR(HLOOKUP($C82,Indexdaten!$D$2:$Z$216,181+COLUMN(M82),FALSE),0)</f>
        <v>0</v>
      </c>
      <c r="N82" s="101">
        <f>IFERROR(HLOOKUP($C82,Indexdaten!$D$2:$Z$216,181+COLUMN(N82),FALSE),0)</f>
        <v>0</v>
      </c>
      <c r="O82" s="141">
        <f>IFERROR(HLOOKUP($C82,Indexdaten!$D$2:$Z$216,184+COLUMN(O82),FALSE),0)</f>
        <v>0</v>
      </c>
      <c r="P82" s="142">
        <f>IFERROR(HLOOKUP($C82,Indexdaten!$D$2:$Z$216,184+COLUMN(P82),FALSE),0)</f>
        <v>0</v>
      </c>
      <c r="Q82" s="142">
        <f>IFERROR(HLOOKUP($C82,Indexdaten!$D$2:$Z$216,184+COLUMN(Q82),FALSE),0)</f>
        <v>0</v>
      </c>
      <c r="R82" s="142">
        <f>IFERROR(HLOOKUP($C82,Indexdaten!$D$2:$Z$216,184+COLUMN(R82),FALSE),0)</f>
        <v>0</v>
      </c>
      <c r="S82" s="142">
        <f>IFERROR(HLOOKUP($C82,Indexdaten!$D$2:$Z$216,184+COLUMN(S82),FALSE),0)</f>
        <v>0</v>
      </c>
      <c r="T82" s="142">
        <f>IFERROR(HLOOKUP($C82,Indexdaten!$D$2:$Z$216,184+COLUMN(T82),FALSE),0)</f>
        <v>0</v>
      </c>
    </row>
    <row r="83" spans="6:20">
      <c r="F83" s="138">
        <f t="shared" si="12"/>
        <v>0</v>
      </c>
      <c r="G83" s="139">
        <f t="shared" si="13"/>
        <v>0</v>
      </c>
      <c r="H83" s="139">
        <f t="shared" si="14"/>
        <v>0</v>
      </c>
      <c r="I83" s="139">
        <f t="shared" si="15"/>
        <v>0</v>
      </c>
      <c r="J83" s="139">
        <f t="shared" si="16"/>
        <v>0</v>
      </c>
      <c r="K83" s="139">
        <f t="shared" si="17"/>
        <v>0</v>
      </c>
      <c r="L83" s="100">
        <f>IFERROR(HLOOKUP($C83,Indexdaten!$D$2:$Z$216,181+COLUMN(L83),FALSE),1)</f>
        <v>1</v>
      </c>
      <c r="M83" s="101">
        <f>IFERROR(HLOOKUP($C83,Indexdaten!$D$2:$Z$216,181+COLUMN(M83),FALSE),0)</f>
        <v>0</v>
      </c>
      <c r="N83" s="101">
        <f>IFERROR(HLOOKUP($C83,Indexdaten!$D$2:$Z$216,181+COLUMN(N83),FALSE),0)</f>
        <v>0</v>
      </c>
      <c r="O83" s="141">
        <f>IFERROR(HLOOKUP($C83,Indexdaten!$D$2:$Z$216,184+COLUMN(O83),FALSE),0)</f>
        <v>0</v>
      </c>
      <c r="P83" s="142">
        <f>IFERROR(HLOOKUP($C83,Indexdaten!$D$2:$Z$216,184+COLUMN(P83),FALSE),0)</f>
        <v>0</v>
      </c>
      <c r="Q83" s="142">
        <f>IFERROR(HLOOKUP($C83,Indexdaten!$D$2:$Z$216,184+COLUMN(Q83),FALSE),0)</f>
        <v>0</v>
      </c>
      <c r="R83" s="142">
        <f>IFERROR(HLOOKUP($C83,Indexdaten!$D$2:$Z$216,184+COLUMN(R83),FALSE),0)</f>
        <v>0</v>
      </c>
      <c r="S83" s="142">
        <f>IFERROR(HLOOKUP($C83,Indexdaten!$D$2:$Z$216,184+COLUMN(S83),FALSE),0)</f>
        <v>0</v>
      </c>
      <c r="T83" s="142">
        <f>IFERROR(HLOOKUP($C83,Indexdaten!$D$2:$Z$216,184+COLUMN(T83),FALSE),0)</f>
        <v>0</v>
      </c>
    </row>
    <row r="84" spans="6:20">
      <c r="F84" s="138">
        <f t="shared" si="12"/>
        <v>0</v>
      </c>
      <c r="G84" s="139">
        <f t="shared" si="13"/>
        <v>0</v>
      </c>
      <c r="H84" s="139">
        <f t="shared" si="14"/>
        <v>0</v>
      </c>
      <c r="I84" s="139">
        <f t="shared" si="15"/>
        <v>0</v>
      </c>
      <c r="J84" s="139">
        <f t="shared" si="16"/>
        <v>0</v>
      </c>
      <c r="K84" s="139">
        <f t="shared" si="17"/>
        <v>0</v>
      </c>
      <c r="L84" s="100">
        <f>IFERROR(HLOOKUP($C84,Indexdaten!$D$2:$Z$216,181+COLUMN(L84),FALSE),1)</f>
        <v>1</v>
      </c>
      <c r="M84" s="101">
        <f>IFERROR(HLOOKUP($C84,Indexdaten!$D$2:$Z$216,181+COLUMN(M84),FALSE),0)</f>
        <v>0</v>
      </c>
      <c r="N84" s="101">
        <f>IFERROR(HLOOKUP($C84,Indexdaten!$D$2:$Z$216,181+COLUMN(N84),FALSE),0)</f>
        <v>0</v>
      </c>
      <c r="O84" s="141">
        <f>IFERROR(HLOOKUP($C84,Indexdaten!$D$2:$Z$216,184+COLUMN(O84),FALSE),0)</f>
        <v>0</v>
      </c>
      <c r="P84" s="142">
        <f>IFERROR(HLOOKUP($C84,Indexdaten!$D$2:$Z$216,184+COLUMN(P84),FALSE),0)</f>
        <v>0</v>
      </c>
      <c r="Q84" s="142">
        <f>IFERROR(HLOOKUP($C84,Indexdaten!$D$2:$Z$216,184+COLUMN(Q84),FALSE),0)</f>
        <v>0</v>
      </c>
      <c r="R84" s="142">
        <f>IFERROR(HLOOKUP($C84,Indexdaten!$D$2:$Z$216,184+COLUMN(R84),FALSE),0)</f>
        <v>0</v>
      </c>
      <c r="S84" s="142">
        <f>IFERROR(HLOOKUP($C84,Indexdaten!$D$2:$Z$216,184+COLUMN(S84),FALSE),0)</f>
        <v>0</v>
      </c>
      <c r="T84" s="142">
        <f>IFERROR(HLOOKUP($C84,Indexdaten!$D$2:$Z$216,184+COLUMN(T84),FALSE),0)</f>
        <v>0</v>
      </c>
    </row>
    <row r="85" spans="6:20">
      <c r="F85" s="138">
        <f t="shared" si="12"/>
        <v>0</v>
      </c>
      <c r="G85" s="139">
        <f t="shared" si="13"/>
        <v>0</v>
      </c>
      <c r="H85" s="139">
        <f t="shared" si="14"/>
        <v>0</v>
      </c>
      <c r="I85" s="139">
        <f t="shared" si="15"/>
        <v>0</v>
      </c>
      <c r="J85" s="139">
        <f t="shared" si="16"/>
        <v>0</v>
      </c>
      <c r="K85" s="139">
        <f t="shared" si="17"/>
        <v>0</v>
      </c>
      <c r="L85" s="100">
        <f>IFERROR(HLOOKUP($C85,Indexdaten!$D$2:$Z$216,181+COLUMN(L85),FALSE),1)</f>
        <v>1</v>
      </c>
      <c r="M85" s="101">
        <f>IFERROR(HLOOKUP($C85,Indexdaten!$D$2:$Z$216,181+COLUMN(M85),FALSE),0)</f>
        <v>0</v>
      </c>
      <c r="N85" s="101">
        <f>IFERROR(HLOOKUP($C85,Indexdaten!$D$2:$Z$216,181+COLUMN(N85),FALSE),0)</f>
        <v>0</v>
      </c>
      <c r="O85" s="141">
        <f>IFERROR(HLOOKUP($C85,Indexdaten!$D$2:$Z$216,184+COLUMN(O85),FALSE),0)</f>
        <v>0</v>
      </c>
      <c r="P85" s="142">
        <f>IFERROR(HLOOKUP($C85,Indexdaten!$D$2:$Z$216,184+COLUMN(P85),FALSE),0)</f>
        <v>0</v>
      </c>
      <c r="Q85" s="142">
        <f>IFERROR(HLOOKUP($C85,Indexdaten!$D$2:$Z$216,184+COLUMN(Q85),FALSE),0)</f>
        <v>0</v>
      </c>
      <c r="R85" s="142">
        <f>IFERROR(HLOOKUP($C85,Indexdaten!$D$2:$Z$216,184+COLUMN(R85),FALSE),0)</f>
        <v>0</v>
      </c>
      <c r="S85" s="142">
        <f>IFERROR(HLOOKUP($C85,Indexdaten!$D$2:$Z$216,184+COLUMN(S85),FALSE),0)</f>
        <v>0</v>
      </c>
      <c r="T85" s="142">
        <f>IFERROR(HLOOKUP($C85,Indexdaten!$D$2:$Z$216,184+COLUMN(T85),FALSE),0)</f>
        <v>0</v>
      </c>
    </row>
    <row r="86" spans="6:20">
      <c r="F86" s="138">
        <f t="shared" si="12"/>
        <v>0</v>
      </c>
      <c r="G86" s="139">
        <f t="shared" si="13"/>
        <v>0</v>
      </c>
      <c r="H86" s="139">
        <f t="shared" si="14"/>
        <v>0</v>
      </c>
      <c r="I86" s="139">
        <f t="shared" si="15"/>
        <v>0</v>
      </c>
      <c r="J86" s="139">
        <f t="shared" si="16"/>
        <v>0</v>
      </c>
      <c r="K86" s="139">
        <f t="shared" si="17"/>
        <v>0</v>
      </c>
      <c r="L86" s="100">
        <f>IFERROR(HLOOKUP($C86,Indexdaten!$D$2:$Z$216,181+COLUMN(L86),FALSE),1)</f>
        <v>1</v>
      </c>
      <c r="M86" s="101">
        <f>IFERROR(HLOOKUP($C86,Indexdaten!$D$2:$Z$216,181+COLUMN(M86),FALSE),0)</f>
        <v>0</v>
      </c>
      <c r="N86" s="101">
        <f>IFERROR(HLOOKUP($C86,Indexdaten!$D$2:$Z$216,181+COLUMN(N86),FALSE),0)</f>
        <v>0</v>
      </c>
      <c r="O86" s="141">
        <f>IFERROR(HLOOKUP($C86,Indexdaten!$D$2:$Z$216,184+COLUMN(O86),FALSE),0)</f>
        <v>0</v>
      </c>
      <c r="P86" s="142">
        <f>IFERROR(HLOOKUP($C86,Indexdaten!$D$2:$Z$216,184+COLUMN(P86),FALSE),0)</f>
        <v>0</v>
      </c>
      <c r="Q86" s="142">
        <f>IFERROR(HLOOKUP($C86,Indexdaten!$D$2:$Z$216,184+COLUMN(Q86),FALSE),0)</f>
        <v>0</v>
      </c>
      <c r="R86" s="142">
        <f>IFERROR(HLOOKUP($C86,Indexdaten!$D$2:$Z$216,184+COLUMN(R86),FALSE),0)</f>
        <v>0</v>
      </c>
      <c r="S86" s="142">
        <f>IFERROR(HLOOKUP($C86,Indexdaten!$D$2:$Z$216,184+COLUMN(S86),FALSE),0)</f>
        <v>0</v>
      </c>
      <c r="T86" s="142">
        <f>IFERROR(HLOOKUP($C86,Indexdaten!$D$2:$Z$216,184+COLUMN(T86),FALSE),0)</f>
        <v>0</v>
      </c>
    </row>
    <row r="87" spans="6:20">
      <c r="F87" s="138">
        <f t="shared" si="12"/>
        <v>0</v>
      </c>
      <c r="G87" s="139">
        <f t="shared" si="13"/>
        <v>0</v>
      </c>
      <c r="H87" s="139">
        <f t="shared" si="14"/>
        <v>0</v>
      </c>
      <c r="I87" s="139">
        <f t="shared" si="15"/>
        <v>0</v>
      </c>
      <c r="J87" s="139">
        <f t="shared" si="16"/>
        <v>0</v>
      </c>
      <c r="K87" s="139">
        <f t="shared" si="17"/>
        <v>0</v>
      </c>
      <c r="L87" s="100">
        <f>IFERROR(HLOOKUP($C87,Indexdaten!$D$2:$Z$216,181+COLUMN(L87),FALSE),1)</f>
        <v>1</v>
      </c>
      <c r="M87" s="101">
        <f>IFERROR(HLOOKUP($C87,Indexdaten!$D$2:$Z$216,181+COLUMN(M87),FALSE),0)</f>
        <v>0</v>
      </c>
      <c r="N87" s="101">
        <f>IFERROR(HLOOKUP($C87,Indexdaten!$D$2:$Z$216,181+COLUMN(N87),FALSE),0)</f>
        <v>0</v>
      </c>
      <c r="O87" s="141">
        <f>IFERROR(HLOOKUP($C87,Indexdaten!$D$2:$Z$216,184+COLUMN(O87),FALSE),0)</f>
        <v>0</v>
      </c>
      <c r="P87" s="142">
        <f>IFERROR(HLOOKUP($C87,Indexdaten!$D$2:$Z$216,184+COLUMN(P87),FALSE),0)</f>
        <v>0</v>
      </c>
      <c r="Q87" s="142">
        <f>IFERROR(HLOOKUP($C87,Indexdaten!$D$2:$Z$216,184+COLUMN(Q87),FALSE),0)</f>
        <v>0</v>
      </c>
      <c r="R87" s="142">
        <f>IFERROR(HLOOKUP($C87,Indexdaten!$D$2:$Z$216,184+COLUMN(R87),FALSE),0)</f>
        <v>0</v>
      </c>
      <c r="S87" s="142">
        <f>IFERROR(HLOOKUP($C87,Indexdaten!$D$2:$Z$216,184+COLUMN(S87),FALSE),0)</f>
        <v>0</v>
      </c>
      <c r="T87" s="142">
        <f>IFERROR(HLOOKUP($C87,Indexdaten!$D$2:$Z$216,184+COLUMN(T87),FALSE),0)</f>
        <v>0</v>
      </c>
    </row>
    <row r="88" spans="6:20">
      <c r="F88" s="138">
        <f t="shared" si="12"/>
        <v>0</v>
      </c>
      <c r="G88" s="139">
        <f t="shared" si="13"/>
        <v>0</v>
      </c>
      <c r="H88" s="139">
        <f t="shared" si="14"/>
        <v>0</v>
      </c>
      <c r="I88" s="139">
        <f t="shared" si="15"/>
        <v>0</v>
      </c>
      <c r="J88" s="139">
        <f t="shared" si="16"/>
        <v>0</v>
      </c>
      <c r="K88" s="139">
        <f t="shared" si="17"/>
        <v>0</v>
      </c>
      <c r="L88" s="100">
        <f>IFERROR(HLOOKUP($C88,Indexdaten!$D$2:$Z$216,181+COLUMN(L88),FALSE),1)</f>
        <v>1</v>
      </c>
      <c r="M88" s="101">
        <f>IFERROR(HLOOKUP($C88,Indexdaten!$D$2:$Z$216,181+COLUMN(M88),FALSE),0)</f>
        <v>0</v>
      </c>
      <c r="N88" s="101">
        <f>IFERROR(HLOOKUP($C88,Indexdaten!$D$2:$Z$216,181+COLUMN(N88),FALSE),0)</f>
        <v>0</v>
      </c>
      <c r="O88" s="141">
        <f>IFERROR(HLOOKUP($C88,Indexdaten!$D$2:$Z$216,184+COLUMN(O88),FALSE),0)</f>
        <v>0</v>
      </c>
      <c r="P88" s="142">
        <f>IFERROR(HLOOKUP($C88,Indexdaten!$D$2:$Z$216,184+COLUMN(P88),FALSE),0)</f>
        <v>0</v>
      </c>
      <c r="Q88" s="142">
        <f>IFERROR(HLOOKUP($C88,Indexdaten!$D$2:$Z$216,184+COLUMN(Q88),FALSE),0)</f>
        <v>0</v>
      </c>
      <c r="R88" s="142">
        <f>IFERROR(HLOOKUP($C88,Indexdaten!$D$2:$Z$216,184+COLUMN(R88),FALSE),0)</f>
        <v>0</v>
      </c>
      <c r="S88" s="142">
        <f>IFERROR(HLOOKUP($C88,Indexdaten!$D$2:$Z$216,184+COLUMN(S88),FALSE),0)</f>
        <v>0</v>
      </c>
      <c r="T88" s="142">
        <f>IFERROR(HLOOKUP($C88,Indexdaten!$D$2:$Z$216,184+COLUMN(T88),FALSE),0)</f>
        <v>0</v>
      </c>
    </row>
    <row r="89" spans="6:20">
      <c r="F89" s="138">
        <f t="shared" si="12"/>
        <v>0</v>
      </c>
      <c r="G89" s="139">
        <f t="shared" si="13"/>
        <v>0</v>
      </c>
      <c r="H89" s="139">
        <f t="shared" si="14"/>
        <v>0</v>
      </c>
      <c r="I89" s="139">
        <f t="shared" si="15"/>
        <v>0</v>
      </c>
      <c r="J89" s="139">
        <f t="shared" si="16"/>
        <v>0</v>
      </c>
      <c r="K89" s="139">
        <f t="shared" si="17"/>
        <v>0</v>
      </c>
      <c r="L89" s="100">
        <f>IFERROR(HLOOKUP($C89,Indexdaten!$D$2:$Z$216,181+COLUMN(L89),FALSE),1)</f>
        <v>1</v>
      </c>
      <c r="M89" s="101">
        <f>IFERROR(HLOOKUP($C89,Indexdaten!$D$2:$Z$216,181+COLUMN(M89),FALSE),0)</f>
        <v>0</v>
      </c>
      <c r="N89" s="101">
        <f>IFERROR(HLOOKUP($C89,Indexdaten!$D$2:$Z$216,181+COLUMN(N89),FALSE),0)</f>
        <v>0</v>
      </c>
      <c r="O89" s="141">
        <f>IFERROR(HLOOKUP($C89,Indexdaten!$D$2:$Z$216,184+COLUMN(O89),FALSE),0)</f>
        <v>0</v>
      </c>
      <c r="P89" s="142">
        <f>IFERROR(HLOOKUP($C89,Indexdaten!$D$2:$Z$216,184+COLUMN(P89),FALSE),0)</f>
        <v>0</v>
      </c>
      <c r="Q89" s="142">
        <f>IFERROR(HLOOKUP($C89,Indexdaten!$D$2:$Z$216,184+COLUMN(Q89),FALSE),0)</f>
        <v>0</v>
      </c>
      <c r="R89" s="142">
        <f>IFERROR(HLOOKUP($C89,Indexdaten!$D$2:$Z$216,184+COLUMN(R89),FALSE),0)</f>
        <v>0</v>
      </c>
      <c r="S89" s="142">
        <f>IFERROR(HLOOKUP($C89,Indexdaten!$D$2:$Z$216,184+COLUMN(S89),FALSE),0)</f>
        <v>0</v>
      </c>
      <c r="T89" s="142">
        <f>IFERROR(HLOOKUP($C89,Indexdaten!$D$2:$Z$216,184+COLUMN(T89),FALSE),0)</f>
        <v>0</v>
      </c>
    </row>
    <row r="90" spans="6:20">
      <c r="F90" s="138">
        <f t="shared" si="12"/>
        <v>0</v>
      </c>
      <c r="G90" s="139">
        <f t="shared" si="13"/>
        <v>0</v>
      </c>
      <c r="H90" s="139">
        <f t="shared" si="14"/>
        <v>0</v>
      </c>
      <c r="I90" s="139">
        <f t="shared" si="15"/>
        <v>0</v>
      </c>
      <c r="J90" s="139">
        <f t="shared" si="16"/>
        <v>0</v>
      </c>
      <c r="K90" s="139">
        <f t="shared" si="17"/>
        <v>0</v>
      </c>
      <c r="L90" s="100">
        <f>IFERROR(HLOOKUP($C90,Indexdaten!$D$2:$Z$216,181+COLUMN(L90),FALSE),1)</f>
        <v>1</v>
      </c>
      <c r="M90" s="101">
        <f>IFERROR(HLOOKUP($C90,Indexdaten!$D$2:$Z$216,181+COLUMN(M90),FALSE),0)</f>
        <v>0</v>
      </c>
      <c r="N90" s="101">
        <f>IFERROR(HLOOKUP($C90,Indexdaten!$D$2:$Z$216,181+COLUMN(N90),FALSE),0)</f>
        <v>0</v>
      </c>
      <c r="O90" s="141">
        <f>IFERROR(HLOOKUP($C90,Indexdaten!$D$2:$Z$216,184+COLUMN(O90),FALSE),0)</f>
        <v>0</v>
      </c>
      <c r="P90" s="142">
        <f>IFERROR(HLOOKUP($C90,Indexdaten!$D$2:$Z$216,184+COLUMN(P90),FALSE),0)</f>
        <v>0</v>
      </c>
      <c r="Q90" s="142">
        <f>IFERROR(HLOOKUP($C90,Indexdaten!$D$2:$Z$216,184+COLUMN(Q90),FALSE),0)</f>
        <v>0</v>
      </c>
      <c r="R90" s="142">
        <f>IFERROR(HLOOKUP($C90,Indexdaten!$D$2:$Z$216,184+COLUMN(R90),FALSE),0)</f>
        <v>0</v>
      </c>
      <c r="S90" s="142">
        <f>IFERROR(HLOOKUP($C90,Indexdaten!$D$2:$Z$216,184+COLUMN(S90),FALSE),0)</f>
        <v>0</v>
      </c>
      <c r="T90" s="142">
        <f>IFERROR(HLOOKUP($C90,Indexdaten!$D$2:$Z$216,184+COLUMN(T90),FALSE),0)</f>
        <v>0</v>
      </c>
    </row>
    <row r="91" spans="6:20">
      <c r="F91" s="138">
        <f t="shared" si="12"/>
        <v>0</v>
      </c>
      <c r="G91" s="139">
        <f t="shared" si="13"/>
        <v>0</v>
      </c>
      <c r="H91" s="139">
        <f t="shared" si="14"/>
        <v>0</v>
      </c>
      <c r="I91" s="139">
        <f t="shared" si="15"/>
        <v>0</v>
      </c>
      <c r="J91" s="139">
        <f t="shared" si="16"/>
        <v>0</v>
      </c>
      <c r="K91" s="139">
        <f t="shared" si="17"/>
        <v>0</v>
      </c>
      <c r="L91" s="100">
        <f>IFERROR(HLOOKUP($C91,Indexdaten!$D$2:$Z$216,181+COLUMN(L91),FALSE),1)</f>
        <v>1</v>
      </c>
      <c r="M91" s="101">
        <f>IFERROR(HLOOKUP($C91,Indexdaten!$D$2:$Z$216,181+COLUMN(M91),FALSE),0)</f>
        <v>0</v>
      </c>
      <c r="N91" s="101">
        <f>IFERROR(HLOOKUP($C91,Indexdaten!$D$2:$Z$216,181+COLUMN(N91),FALSE),0)</f>
        <v>0</v>
      </c>
      <c r="O91" s="141">
        <f>IFERROR(HLOOKUP($C91,Indexdaten!$D$2:$Z$216,184+COLUMN(O91),FALSE),0)</f>
        <v>0</v>
      </c>
      <c r="P91" s="142">
        <f>IFERROR(HLOOKUP($C91,Indexdaten!$D$2:$Z$216,184+COLUMN(P91),FALSE),0)</f>
        <v>0</v>
      </c>
      <c r="Q91" s="142">
        <f>IFERROR(HLOOKUP($C91,Indexdaten!$D$2:$Z$216,184+COLUMN(Q91),FALSE),0)</f>
        <v>0</v>
      </c>
      <c r="R91" s="142">
        <f>IFERROR(HLOOKUP($C91,Indexdaten!$D$2:$Z$216,184+COLUMN(R91),FALSE),0)</f>
        <v>0</v>
      </c>
      <c r="S91" s="142">
        <f>IFERROR(HLOOKUP($C91,Indexdaten!$D$2:$Z$216,184+COLUMN(S91),FALSE),0)</f>
        <v>0</v>
      </c>
      <c r="T91" s="142">
        <f>IFERROR(HLOOKUP($C91,Indexdaten!$D$2:$Z$216,184+COLUMN(T91),FALSE),0)</f>
        <v>0</v>
      </c>
    </row>
    <row r="92" spans="6:20">
      <c r="F92" s="138">
        <f t="shared" si="12"/>
        <v>0</v>
      </c>
      <c r="G92" s="139">
        <f t="shared" si="13"/>
        <v>0</v>
      </c>
      <c r="H92" s="139">
        <f t="shared" si="14"/>
        <v>0</v>
      </c>
      <c r="I92" s="139">
        <f t="shared" si="15"/>
        <v>0</v>
      </c>
      <c r="J92" s="139">
        <f t="shared" si="16"/>
        <v>0</v>
      </c>
      <c r="K92" s="139">
        <f t="shared" si="17"/>
        <v>0</v>
      </c>
      <c r="L92" s="100">
        <f>IFERROR(HLOOKUP($C92,Indexdaten!$D$2:$Z$216,181+COLUMN(L92),FALSE),1)</f>
        <v>1</v>
      </c>
      <c r="M92" s="101">
        <f>IFERROR(HLOOKUP($C92,Indexdaten!$D$2:$Z$216,181+COLUMN(M92),FALSE),0)</f>
        <v>0</v>
      </c>
      <c r="N92" s="101">
        <f>IFERROR(HLOOKUP($C92,Indexdaten!$D$2:$Z$216,181+COLUMN(N92),FALSE),0)</f>
        <v>0</v>
      </c>
      <c r="O92" s="141">
        <f>IFERROR(HLOOKUP($C92,Indexdaten!$D$2:$Z$216,184+COLUMN(O92),FALSE),0)</f>
        <v>0</v>
      </c>
      <c r="P92" s="142">
        <f>IFERROR(HLOOKUP($C92,Indexdaten!$D$2:$Z$216,184+COLUMN(P92),FALSE),0)</f>
        <v>0</v>
      </c>
      <c r="Q92" s="142">
        <f>IFERROR(HLOOKUP($C92,Indexdaten!$D$2:$Z$216,184+COLUMN(Q92),FALSE),0)</f>
        <v>0</v>
      </c>
      <c r="R92" s="142">
        <f>IFERROR(HLOOKUP($C92,Indexdaten!$D$2:$Z$216,184+COLUMN(R92),FALSE),0)</f>
        <v>0</v>
      </c>
      <c r="S92" s="142">
        <f>IFERROR(HLOOKUP($C92,Indexdaten!$D$2:$Z$216,184+COLUMN(S92),FALSE),0)</f>
        <v>0</v>
      </c>
      <c r="T92" s="142">
        <f>IFERROR(HLOOKUP($C92,Indexdaten!$D$2:$Z$216,184+COLUMN(T92),FALSE),0)</f>
        <v>0</v>
      </c>
    </row>
    <row r="93" spans="6:20">
      <c r="F93" s="138">
        <f t="shared" si="12"/>
        <v>0</v>
      </c>
      <c r="G93" s="139">
        <f t="shared" si="13"/>
        <v>0</v>
      </c>
      <c r="H93" s="139">
        <f t="shared" si="14"/>
        <v>0</v>
      </c>
      <c r="I93" s="139">
        <f t="shared" si="15"/>
        <v>0</v>
      </c>
      <c r="J93" s="139">
        <f t="shared" si="16"/>
        <v>0</v>
      </c>
      <c r="K93" s="139">
        <f t="shared" si="17"/>
        <v>0</v>
      </c>
      <c r="L93" s="100">
        <f>IFERROR(HLOOKUP($C93,Indexdaten!$D$2:$Z$216,181+COLUMN(L93),FALSE),1)</f>
        <v>1</v>
      </c>
      <c r="M93" s="101">
        <f>IFERROR(HLOOKUP($C93,Indexdaten!$D$2:$Z$216,181+COLUMN(M93),FALSE),0)</f>
        <v>0</v>
      </c>
      <c r="N93" s="101">
        <f>IFERROR(HLOOKUP($C93,Indexdaten!$D$2:$Z$216,181+COLUMN(N93),FALSE),0)</f>
        <v>0</v>
      </c>
      <c r="O93" s="141">
        <f>IFERROR(HLOOKUP($C93,Indexdaten!$D$2:$Z$216,184+COLUMN(O93),FALSE),0)</f>
        <v>0</v>
      </c>
      <c r="P93" s="142">
        <f>IFERROR(HLOOKUP($C93,Indexdaten!$D$2:$Z$216,184+COLUMN(P93),FALSE),0)</f>
        <v>0</v>
      </c>
      <c r="Q93" s="142">
        <f>IFERROR(HLOOKUP($C93,Indexdaten!$D$2:$Z$216,184+COLUMN(Q93),FALSE),0)</f>
        <v>0</v>
      </c>
      <c r="R93" s="142">
        <f>IFERROR(HLOOKUP($C93,Indexdaten!$D$2:$Z$216,184+COLUMN(R93),FALSE),0)</f>
        <v>0</v>
      </c>
      <c r="S93" s="142">
        <f>IFERROR(HLOOKUP($C93,Indexdaten!$D$2:$Z$216,184+COLUMN(S93),FALSE),0)</f>
        <v>0</v>
      </c>
      <c r="T93" s="142">
        <f>IFERROR(HLOOKUP($C93,Indexdaten!$D$2:$Z$216,184+COLUMN(T93),FALSE),0)</f>
        <v>0</v>
      </c>
    </row>
    <row r="94" spans="6:20">
      <c r="F94" s="138">
        <f t="shared" si="12"/>
        <v>0</v>
      </c>
      <c r="G94" s="139">
        <f t="shared" si="13"/>
        <v>0</v>
      </c>
      <c r="H94" s="139">
        <f t="shared" si="14"/>
        <v>0</v>
      </c>
      <c r="I94" s="139">
        <f t="shared" si="15"/>
        <v>0</v>
      </c>
      <c r="J94" s="139">
        <f t="shared" si="16"/>
        <v>0</v>
      </c>
      <c r="K94" s="139">
        <f t="shared" si="17"/>
        <v>0</v>
      </c>
      <c r="L94" s="100">
        <f>IFERROR(HLOOKUP($C94,Indexdaten!$D$2:$Z$216,181+COLUMN(L94),FALSE),1)</f>
        <v>1</v>
      </c>
      <c r="M94" s="101">
        <f>IFERROR(HLOOKUP($C94,Indexdaten!$D$2:$Z$216,181+COLUMN(M94),FALSE),0)</f>
        <v>0</v>
      </c>
      <c r="N94" s="101">
        <f>IFERROR(HLOOKUP($C94,Indexdaten!$D$2:$Z$216,181+COLUMN(N94),FALSE),0)</f>
        <v>0</v>
      </c>
      <c r="O94" s="141">
        <f>IFERROR(HLOOKUP($C94,Indexdaten!$D$2:$Z$216,184+COLUMN(O94),FALSE),0)</f>
        <v>0</v>
      </c>
      <c r="P94" s="142">
        <f>IFERROR(HLOOKUP($C94,Indexdaten!$D$2:$Z$216,184+COLUMN(P94),FALSE),0)</f>
        <v>0</v>
      </c>
      <c r="Q94" s="142">
        <f>IFERROR(HLOOKUP($C94,Indexdaten!$D$2:$Z$216,184+COLUMN(Q94),FALSE),0)</f>
        <v>0</v>
      </c>
      <c r="R94" s="142">
        <f>IFERROR(HLOOKUP($C94,Indexdaten!$D$2:$Z$216,184+COLUMN(R94),FALSE),0)</f>
        <v>0</v>
      </c>
      <c r="S94" s="142">
        <f>IFERROR(HLOOKUP($C94,Indexdaten!$D$2:$Z$216,184+COLUMN(S94),FALSE),0)</f>
        <v>0</v>
      </c>
      <c r="T94" s="142">
        <f>IFERROR(HLOOKUP($C94,Indexdaten!$D$2:$Z$216,184+COLUMN(T94),FALSE),0)</f>
        <v>0</v>
      </c>
    </row>
    <row r="95" spans="6:20">
      <c r="F95" s="138">
        <f t="shared" si="12"/>
        <v>0</v>
      </c>
      <c r="G95" s="139">
        <f t="shared" si="13"/>
        <v>0</v>
      </c>
      <c r="H95" s="139">
        <f t="shared" si="14"/>
        <v>0</v>
      </c>
      <c r="I95" s="139">
        <f t="shared" si="15"/>
        <v>0</v>
      </c>
      <c r="J95" s="139">
        <f t="shared" si="16"/>
        <v>0</v>
      </c>
      <c r="K95" s="139">
        <f t="shared" si="17"/>
        <v>0</v>
      </c>
      <c r="L95" s="100">
        <f>IFERROR(HLOOKUP($C95,Indexdaten!$D$2:$Z$216,181+COLUMN(L95),FALSE),1)</f>
        <v>1</v>
      </c>
      <c r="M95" s="101">
        <f>IFERROR(HLOOKUP($C95,Indexdaten!$D$2:$Z$216,181+COLUMN(M95),FALSE),0)</f>
        <v>0</v>
      </c>
      <c r="N95" s="101">
        <f>IFERROR(HLOOKUP($C95,Indexdaten!$D$2:$Z$216,181+COLUMN(N95),FALSE),0)</f>
        <v>0</v>
      </c>
      <c r="O95" s="141">
        <f>IFERROR(HLOOKUP($C95,Indexdaten!$D$2:$Z$216,184+COLUMN(O95),FALSE),0)</f>
        <v>0</v>
      </c>
      <c r="P95" s="142">
        <f>IFERROR(HLOOKUP($C95,Indexdaten!$D$2:$Z$216,184+COLUMN(P95),FALSE),0)</f>
        <v>0</v>
      </c>
      <c r="Q95" s="142">
        <f>IFERROR(HLOOKUP($C95,Indexdaten!$D$2:$Z$216,184+COLUMN(Q95),FALSE),0)</f>
        <v>0</v>
      </c>
      <c r="R95" s="142">
        <f>IFERROR(HLOOKUP($C95,Indexdaten!$D$2:$Z$216,184+COLUMN(R95),FALSE),0)</f>
        <v>0</v>
      </c>
      <c r="S95" s="142">
        <f>IFERROR(HLOOKUP($C95,Indexdaten!$D$2:$Z$216,184+COLUMN(S95),FALSE),0)</f>
        <v>0</v>
      </c>
      <c r="T95" s="142">
        <f>IFERROR(HLOOKUP($C95,Indexdaten!$D$2:$Z$216,184+COLUMN(T95),FALSE),0)</f>
        <v>0</v>
      </c>
    </row>
    <row r="96" spans="6:20">
      <c r="F96" s="138">
        <f t="shared" si="12"/>
        <v>0</v>
      </c>
      <c r="G96" s="139">
        <f t="shared" si="13"/>
        <v>0</v>
      </c>
      <c r="H96" s="139">
        <f t="shared" si="14"/>
        <v>0</v>
      </c>
      <c r="I96" s="139">
        <f t="shared" si="15"/>
        <v>0</v>
      </c>
      <c r="J96" s="139">
        <f t="shared" si="16"/>
        <v>0</v>
      </c>
      <c r="K96" s="139">
        <f t="shared" si="17"/>
        <v>0</v>
      </c>
      <c r="L96" s="100">
        <f>IFERROR(HLOOKUP($C96,Indexdaten!$D$2:$Z$216,181+COLUMN(L96),FALSE),1)</f>
        <v>1</v>
      </c>
      <c r="M96" s="101">
        <f>IFERROR(HLOOKUP($C96,Indexdaten!$D$2:$Z$216,181+COLUMN(M96),FALSE),0)</f>
        <v>0</v>
      </c>
      <c r="N96" s="101">
        <f>IFERROR(HLOOKUP($C96,Indexdaten!$D$2:$Z$216,181+COLUMN(N96),FALSE),0)</f>
        <v>0</v>
      </c>
      <c r="O96" s="141">
        <f>IFERROR(HLOOKUP($C96,Indexdaten!$D$2:$Z$216,184+COLUMN(O96),FALSE),0)</f>
        <v>0</v>
      </c>
      <c r="P96" s="142">
        <f>IFERROR(HLOOKUP($C96,Indexdaten!$D$2:$Z$216,184+COLUMN(P96),FALSE),0)</f>
        <v>0</v>
      </c>
      <c r="Q96" s="142">
        <f>IFERROR(HLOOKUP($C96,Indexdaten!$D$2:$Z$216,184+COLUMN(Q96),FALSE),0)</f>
        <v>0</v>
      </c>
      <c r="R96" s="142">
        <f>IFERROR(HLOOKUP($C96,Indexdaten!$D$2:$Z$216,184+COLUMN(R96),FALSE),0)</f>
        <v>0</v>
      </c>
      <c r="S96" s="142">
        <f>IFERROR(HLOOKUP($C96,Indexdaten!$D$2:$Z$216,184+COLUMN(S96),FALSE),0)</f>
        <v>0</v>
      </c>
      <c r="T96" s="142">
        <f>IFERROR(HLOOKUP($C96,Indexdaten!$D$2:$Z$216,184+COLUMN(T96),FALSE),0)</f>
        <v>0</v>
      </c>
    </row>
    <row r="97" spans="6:20">
      <c r="F97" s="138">
        <f t="shared" si="12"/>
        <v>0</v>
      </c>
      <c r="G97" s="139">
        <f t="shared" si="13"/>
        <v>0</v>
      </c>
      <c r="H97" s="139">
        <f t="shared" si="14"/>
        <v>0</v>
      </c>
      <c r="I97" s="139">
        <f t="shared" si="15"/>
        <v>0</v>
      </c>
      <c r="J97" s="139">
        <f t="shared" si="16"/>
        <v>0</v>
      </c>
      <c r="K97" s="139">
        <f t="shared" si="17"/>
        <v>0</v>
      </c>
      <c r="L97" s="100">
        <f>IFERROR(HLOOKUP($C97,Indexdaten!$D$2:$Z$216,181+COLUMN(L97),FALSE),1)</f>
        <v>1</v>
      </c>
      <c r="M97" s="101">
        <f>IFERROR(HLOOKUP($C97,Indexdaten!$D$2:$Z$216,181+COLUMN(M97),FALSE),0)</f>
        <v>0</v>
      </c>
      <c r="N97" s="101">
        <f>IFERROR(HLOOKUP($C97,Indexdaten!$D$2:$Z$216,181+COLUMN(N97),FALSE),0)</f>
        <v>0</v>
      </c>
      <c r="O97" s="141">
        <f>IFERROR(HLOOKUP($C97,Indexdaten!$D$2:$Z$216,184+COLUMN(O97),FALSE),0)</f>
        <v>0</v>
      </c>
      <c r="P97" s="142">
        <f>IFERROR(HLOOKUP($C97,Indexdaten!$D$2:$Z$216,184+COLUMN(P97),FALSE),0)</f>
        <v>0</v>
      </c>
      <c r="Q97" s="142">
        <f>IFERROR(HLOOKUP($C97,Indexdaten!$D$2:$Z$216,184+COLUMN(Q97),FALSE),0)</f>
        <v>0</v>
      </c>
      <c r="R97" s="142">
        <f>IFERROR(HLOOKUP($C97,Indexdaten!$D$2:$Z$216,184+COLUMN(R97),FALSE),0)</f>
        <v>0</v>
      </c>
      <c r="S97" s="142">
        <f>IFERROR(HLOOKUP($C97,Indexdaten!$D$2:$Z$216,184+COLUMN(S97),FALSE),0)</f>
        <v>0</v>
      </c>
      <c r="T97" s="142">
        <f>IFERROR(HLOOKUP($C97,Indexdaten!$D$2:$Z$216,184+COLUMN(T97),FALSE),0)</f>
        <v>0</v>
      </c>
    </row>
    <row r="98" spans="6:20">
      <c r="F98" s="138">
        <f t="shared" si="12"/>
        <v>0</v>
      </c>
      <c r="G98" s="139">
        <f t="shared" si="13"/>
        <v>0</v>
      </c>
      <c r="H98" s="139">
        <f t="shared" si="14"/>
        <v>0</v>
      </c>
      <c r="I98" s="139">
        <f t="shared" si="15"/>
        <v>0</v>
      </c>
      <c r="J98" s="139">
        <f t="shared" si="16"/>
        <v>0</v>
      </c>
      <c r="K98" s="139">
        <f t="shared" si="17"/>
        <v>0</v>
      </c>
      <c r="L98" s="100">
        <f>IFERROR(HLOOKUP($C98,Indexdaten!$D$2:$Z$216,181+COLUMN(L98),FALSE),1)</f>
        <v>1</v>
      </c>
      <c r="M98" s="101">
        <f>IFERROR(HLOOKUP($C98,Indexdaten!$D$2:$Z$216,181+COLUMN(M98),FALSE),0)</f>
        <v>0</v>
      </c>
      <c r="N98" s="101">
        <f>IFERROR(HLOOKUP($C98,Indexdaten!$D$2:$Z$216,181+COLUMN(N98),FALSE),0)</f>
        <v>0</v>
      </c>
      <c r="O98" s="141">
        <f>IFERROR(HLOOKUP($C98,Indexdaten!$D$2:$Z$216,184+COLUMN(O98),FALSE),0)</f>
        <v>0</v>
      </c>
      <c r="P98" s="142">
        <f>IFERROR(HLOOKUP($C98,Indexdaten!$D$2:$Z$216,184+COLUMN(P98),FALSE),0)</f>
        <v>0</v>
      </c>
      <c r="Q98" s="142">
        <f>IFERROR(HLOOKUP($C98,Indexdaten!$D$2:$Z$216,184+COLUMN(Q98),FALSE),0)</f>
        <v>0</v>
      </c>
      <c r="R98" s="142">
        <f>IFERROR(HLOOKUP($C98,Indexdaten!$D$2:$Z$216,184+COLUMN(R98),FALSE),0)</f>
        <v>0</v>
      </c>
      <c r="S98" s="142">
        <f>IFERROR(HLOOKUP($C98,Indexdaten!$D$2:$Z$216,184+COLUMN(S98),FALSE),0)</f>
        <v>0</v>
      </c>
      <c r="T98" s="142">
        <f>IFERROR(HLOOKUP($C98,Indexdaten!$D$2:$Z$216,184+COLUMN(T98),FALSE),0)</f>
        <v>0</v>
      </c>
    </row>
    <row r="99" spans="6:20">
      <c r="F99" s="138">
        <f t="shared" si="12"/>
        <v>0</v>
      </c>
      <c r="G99" s="139">
        <f t="shared" si="13"/>
        <v>0</v>
      </c>
      <c r="H99" s="139">
        <f t="shared" si="14"/>
        <v>0</v>
      </c>
      <c r="I99" s="139">
        <f t="shared" si="15"/>
        <v>0</v>
      </c>
      <c r="J99" s="139">
        <f t="shared" si="16"/>
        <v>0</v>
      </c>
      <c r="K99" s="139">
        <f t="shared" si="17"/>
        <v>0</v>
      </c>
      <c r="L99" s="100">
        <f>IFERROR(HLOOKUP($C99,Indexdaten!$D$2:$Z$216,181+COLUMN(L99),FALSE),1)</f>
        <v>1</v>
      </c>
      <c r="M99" s="101">
        <f>IFERROR(HLOOKUP($C99,Indexdaten!$D$2:$Z$216,181+COLUMN(M99),FALSE),0)</f>
        <v>0</v>
      </c>
      <c r="N99" s="101">
        <f>IFERROR(HLOOKUP($C99,Indexdaten!$D$2:$Z$216,181+COLUMN(N99),FALSE),0)</f>
        <v>0</v>
      </c>
      <c r="O99" s="141">
        <f>IFERROR(HLOOKUP($C99,Indexdaten!$D$2:$Z$216,184+COLUMN(O99),FALSE),0)</f>
        <v>0</v>
      </c>
      <c r="P99" s="142">
        <f>IFERROR(HLOOKUP($C99,Indexdaten!$D$2:$Z$216,184+COLUMN(P99),FALSE),0)</f>
        <v>0</v>
      </c>
      <c r="Q99" s="142">
        <f>IFERROR(HLOOKUP($C99,Indexdaten!$D$2:$Z$216,184+COLUMN(Q99),FALSE),0)</f>
        <v>0</v>
      </c>
      <c r="R99" s="142">
        <f>IFERROR(HLOOKUP($C99,Indexdaten!$D$2:$Z$216,184+COLUMN(R99),FALSE),0)</f>
        <v>0</v>
      </c>
      <c r="S99" s="142">
        <f>IFERROR(HLOOKUP($C99,Indexdaten!$D$2:$Z$216,184+COLUMN(S99),FALSE),0)</f>
        <v>0</v>
      </c>
      <c r="T99" s="142">
        <f>IFERROR(HLOOKUP($C99,Indexdaten!$D$2:$Z$216,184+COLUMN(T99),FALSE),0)</f>
        <v>0</v>
      </c>
    </row>
  </sheetData>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14:formula1>
            <xm:f>Indexdaten!$D$2:$Z$2</xm:f>
          </x14:formula1>
          <xm:sqref>C3:C100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211"/>
  <sheetViews>
    <sheetView showGridLines="0" workbookViewId="0">
      <pane ySplit="2" topLeftCell="A192" activePane="bottomLeft" state="frozen"/>
      <selection pane="bottomLeft"/>
    </sheetView>
  </sheetViews>
  <sheetFormatPr defaultColWidth="11.7109375" defaultRowHeight="20.100000000000001" customHeight="1"/>
  <cols>
    <col min="1" max="1" width="9" style="24" customWidth="1"/>
    <col min="2" max="2" width="5.7109375" style="24" bestFit="1" customWidth="1"/>
    <col min="3" max="3" width="17.140625" style="24" customWidth="1"/>
    <col min="4" max="39" width="7.85546875" style="24" customWidth="1"/>
    <col min="40" max="42" width="7.85546875" style="83" customWidth="1"/>
    <col min="43" max="43" width="9.140625" style="24" customWidth="1"/>
    <col min="44" max="16384" width="11.7109375" style="24"/>
  </cols>
  <sheetData>
    <row r="1" spans="1:47" s="81" customFormat="1" ht="16.5">
      <c r="A1" s="79" t="s">
        <v>11</v>
      </c>
      <c r="B1" s="80"/>
      <c r="C1" s="80"/>
      <c r="D1" s="80"/>
      <c r="E1" s="80"/>
      <c r="F1" s="80"/>
      <c r="G1" s="80"/>
      <c r="H1" s="80"/>
      <c r="I1" s="80"/>
      <c r="J1" s="80"/>
      <c r="K1" s="80"/>
      <c r="L1" s="80"/>
      <c r="M1" s="80"/>
      <c r="N1" s="80"/>
      <c r="O1" s="80"/>
      <c r="P1" s="80"/>
      <c r="Q1" s="80"/>
      <c r="R1" s="80"/>
      <c r="S1" s="80"/>
      <c r="T1" s="80"/>
      <c r="U1" s="80"/>
      <c r="V1" s="80"/>
      <c r="W1" s="80"/>
      <c r="X1" s="80"/>
      <c r="Y1" s="80"/>
      <c r="Z1" s="80"/>
      <c r="AA1" s="80"/>
      <c r="AB1" s="80"/>
      <c r="AC1" s="80"/>
      <c r="AD1" s="80"/>
      <c r="AE1" s="80"/>
      <c r="AF1" s="80"/>
      <c r="AG1" s="80"/>
      <c r="AH1" s="80"/>
      <c r="AI1" s="80"/>
      <c r="AJ1" s="80"/>
      <c r="AK1" s="80"/>
      <c r="AL1" s="80"/>
      <c r="AM1" s="80"/>
      <c r="AN1" s="82"/>
      <c r="AO1" s="82"/>
      <c r="AP1" s="82"/>
    </row>
    <row r="2" spans="1:47" s="28" customFormat="1" ht="38.25">
      <c r="A2" s="29" t="s">
        <v>13</v>
      </c>
      <c r="B2" s="29" t="s">
        <v>12</v>
      </c>
      <c r="C2" s="29" t="s">
        <v>14</v>
      </c>
      <c r="D2" s="26">
        <v>1980</v>
      </c>
      <c r="E2" s="26">
        <v>1981</v>
      </c>
      <c r="F2" s="26">
        <v>1982</v>
      </c>
      <c r="G2" s="26">
        <v>1983</v>
      </c>
      <c r="H2" s="26">
        <v>1984</v>
      </c>
      <c r="I2" s="26">
        <v>1985</v>
      </c>
      <c r="J2" s="26">
        <v>1986</v>
      </c>
      <c r="K2" s="27">
        <v>1987</v>
      </c>
      <c r="L2" s="27">
        <v>1988</v>
      </c>
      <c r="M2" s="27">
        <v>1989</v>
      </c>
      <c r="N2" s="27">
        <v>1990</v>
      </c>
      <c r="O2" s="27">
        <v>1991</v>
      </c>
      <c r="P2" s="27">
        <v>1992</v>
      </c>
      <c r="Q2" s="27">
        <v>1993</v>
      </c>
      <c r="R2" s="27">
        <v>1994</v>
      </c>
      <c r="S2" s="27">
        <v>1995</v>
      </c>
      <c r="T2" s="27">
        <v>1996</v>
      </c>
      <c r="U2" s="27">
        <v>1997</v>
      </c>
      <c r="V2" s="27">
        <v>1998</v>
      </c>
      <c r="W2" s="27">
        <v>1999</v>
      </c>
      <c r="X2" s="27">
        <v>2000</v>
      </c>
      <c r="Y2" s="27">
        <v>2001</v>
      </c>
      <c r="Z2" s="27">
        <v>2002</v>
      </c>
      <c r="AA2" s="27">
        <v>2003</v>
      </c>
      <c r="AB2" s="27">
        <v>2004</v>
      </c>
      <c r="AC2" s="27">
        <v>2005</v>
      </c>
      <c r="AD2" s="27">
        <v>2006</v>
      </c>
      <c r="AE2" s="27">
        <v>2007</v>
      </c>
      <c r="AF2" s="27">
        <v>2008</v>
      </c>
      <c r="AG2" s="27">
        <v>2009</v>
      </c>
      <c r="AH2" s="27">
        <v>2010</v>
      </c>
      <c r="AI2" s="27">
        <v>2011</v>
      </c>
      <c r="AJ2" s="27">
        <v>2012</v>
      </c>
      <c r="AK2" s="27">
        <v>2013</v>
      </c>
      <c r="AL2" s="27">
        <v>2014</v>
      </c>
      <c r="AM2" s="27">
        <v>2015</v>
      </c>
      <c r="AN2" s="27">
        <v>2016</v>
      </c>
      <c r="AO2" s="27">
        <v>2017</v>
      </c>
      <c r="AP2" s="27">
        <v>2018</v>
      </c>
      <c r="AQ2" s="27">
        <v>2019</v>
      </c>
      <c r="AR2" s="76" t="s">
        <v>388</v>
      </c>
    </row>
    <row r="3" spans="1:47" s="25" customFormat="1" ht="18" customHeight="1">
      <c r="A3" s="73">
        <v>111</v>
      </c>
      <c r="B3" s="73" t="s">
        <v>22</v>
      </c>
      <c r="C3" s="73" t="s">
        <v>23</v>
      </c>
      <c r="D3" s="73">
        <v>2862.4749999999999</v>
      </c>
      <c r="E3" s="73">
        <v>3210.95</v>
      </c>
      <c r="F3" s="73">
        <v>3345</v>
      </c>
      <c r="G3" s="73">
        <v>3638.125</v>
      </c>
      <c r="H3" s="73">
        <v>4040.7</v>
      </c>
      <c r="I3" s="73">
        <v>4346.75</v>
      </c>
      <c r="J3" s="73">
        <v>4590.125</v>
      </c>
      <c r="K3" s="73">
        <v>4870.2250000000004</v>
      </c>
      <c r="L3" s="73">
        <v>5252.625</v>
      </c>
      <c r="M3" s="73">
        <v>5657.7</v>
      </c>
      <c r="N3" s="73">
        <v>5979.5749999999998</v>
      </c>
      <c r="O3" s="73">
        <v>6174.05</v>
      </c>
      <c r="P3" s="73">
        <v>6539.3</v>
      </c>
      <c r="Q3" s="73">
        <v>6878.7</v>
      </c>
      <c r="R3" s="73">
        <v>7308.7749999999996</v>
      </c>
      <c r="S3" s="73">
        <v>7664.05</v>
      </c>
      <c r="T3" s="73">
        <v>8100.1750000000002</v>
      </c>
      <c r="U3" s="73">
        <v>8608.5249999999996</v>
      </c>
      <c r="V3" s="73">
        <v>9089.15</v>
      </c>
      <c r="W3" s="73">
        <v>9660.625</v>
      </c>
      <c r="X3" s="73">
        <v>10284.75</v>
      </c>
      <c r="Y3" s="73">
        <v>10621.825000000001</v>
      </c>
      <c r="Z3" s="73">
        <v>10977.525</v>
      </c>
      <c r="AA3" s="73">
        <v>11510.674999999999</v>
      </c>
      <c r="AB3" s="73">
        <v>12274.924999999999</v>
      </c>
      <c r="AC3" s="73">
        <v>13093.7</v>
      </c>
      <c r="AD3" s="73">
        <v>13855.9</v>
      </c>
      <c r="AE3" s="73">
        <v>14477.625</v>
      </c>
      <c r="AF3" s="73">
        <v>14718.575000000001</v>
      </c>
      <c r="AG3" s="73">
        <v>14418.725</v>
      </c>
      <c r="AH3" s="73">
        <v>14964.4</v>
      </c>
      <c r="AI3" s="73">
        <v>15517.924999999999</v>
      </c>
      <c r="AJ3" s="73">
        <v>16163.15</v>
      </c>
      <c r="AK3" s="73">
        <v>16768.05</v>
      </c>
      <c r="AL3" s="73">
        <v>17416.253000000001</v>
      </c>
      <c r="AM3" s="73">
        <v>18286.685000000001</v>
      </c>
      <c r="AN3" s="73">
        <v>19196.546999999999</v>
      </c>
      <c r="AO3" s="73">
        <v>20168.827000000001</v>
      </c>
      <c r="AP3" s="73">
        <v>21157.725999999999</v>
      </c>
      <c r="AQ3" s="73">
        <v>22147.837</v>
      </c>
      <c r="AR3" s="73">
        <v>2013</v>
      </c>
      <c r="AS3" s="74"/>
      <c r="AT3" s="75"/>
      <c r="AU3" s="75"/>
    </row>
    <row r="4" spans="1:47" s="25" customFormat="1" ht="18" customHeight="1">
      <c r="A4" s="73">
        <v>112</v>
      </c>
      <c r="B4" s="73" t="s">
        <v>24</v>
      </c>
      <c r="C4" s="73" t="s">
        <v>25</v>
      </c>
      <c r="D4" s="73">
        <v>542.452</v>
      </c>
      <c r="E4" s="73">
        <v>520.03599999999994</v>
      </c>
      <c r="F4" s="73">
        <v>492.334</v>
      </c>
      <c r="G4" s="73">
        <v>466.36200000000002</v>
      </c>
      <c r="H4" s="73">
        <v>441.02499999999998</v>
      </c>
      <c r="I4" s="73">
        <v>468.95800000000003</v>
      </c>
      <c r="J4" s="73">
        <v>570.88400000000001</v>
      </c>
      <c r="K4" s="73">
        <v>704.09400000000005</v>
      </c>
      <c r="L4" s="73">
        <v>855.77599999999995</v>
      </c>
      <c r="M4" s="73">
        <v>865.95699999999999</v>
      </c>
      <c r="N4" s="73">
        <v>1024.558</v>
      </c>
      <c r="O4" s="73">
        <v>1069.905</v>
      </c>
      <c r="P4" s="73">
        <v>1112.8589999999999</v>
      </c>
      <c r="Q4" s="73">
        <v>998.34900000000005</v>
      </c>
      <c r="R4" s="73">
        <v>1080.8399999999999</v>
      </c>
      <c r="S4" s="73">
        <v>1181.009</v>
      </c>
      <c r="T4" s="73">
        <v>1243.1679999999999</v>
      </c>
      <c r="U4" s="73">
        <v>1384.54</v>
      </c>
      <c r="V4" s="73">
        <v>1477.9680000000001</v>
      </c>
      <c r="W4" s="73">
        <v>1518.5139999999999</v>
      </c>
      <c r="X4" s="73">
        <v>1496.606</v>
      </c>
      <c r="Y4" s="73">
        <v>1485.6569999999999</v>
      </c>
      <c r="Z4" s="73">
        <v>1623.558</v>
      </c>
      <c r="AA4" s="73">
        <v>1877.117</v>
      </c>
      <c r="AB4" s="73">
        <v>2221.915</v>
      </c>
      <c r="AC4" s="73">
        <v>2324.1840000000002</v>
      </c>
      <c r="AD4" s="73">
        <v>2486.598</v>
      </c>
      <c r="AE4" s="73">
        <v>2858.1759999999999</v>
      </c>
      <c r="AF4" s="73">
        <v>2709.5729999999999</v>
      </c>
      <c r="AG4" s="73">
        <v>2217.4270000000001</v>
      </c>
      <c r="AH4" s="73">
        <v>2296.9299999999998</v>
      </c>
      <c r="AI4" s="73">
        <v>2464.6390000000001</v>
      </c>
      <c r="AJ4" s="73">
        <v>2470.5650000000001</v>
      </c>
      <c r="AK4" s="73">
        <v>2523.2159999999999</v>
      </c>
      <c r="AL4" s="73">
        <v>2847.6039999999998</v>
      </c>
      <c r="AM4" s="73">
        <v>3002.9470000000001</v>
      </c>
      <c r="AN4" s="73">
        <v>3149.1469999999999</v>
      </c>
      <c r="AO4" s="73">
        <v>3321.8290000000002</v>
      </c>
      <c r="AP4" s="73">
        <v>3508.498</v>
      </c>
      <c r="AQ4" s="73">
        <v>3704.0990000000002</v>
      </c>
      <c r="AR4" s="73">
        <v>2013</v>
      </c>
      <c r="AS4" s="74"/>
      <c r="AT4" s="75"/>
      <c r="AU4" s="75"/>
    </row>
    <row r="5" spans="1:47" s="25" customFormat="1" ht="18" customHeight="1">
      <c r="A5" s="73">
        <v>122</v>
      </c>
      <c r="B5" s="73" t="s">
        <v>26</v>
      </c>
      <c r="C5" s="73" t="s">
        <v>27</v>
      </c>
      <c r="D5" s="73">
        <v>80.105999999999995</v>
      </c>
      <c r="E5" s="73">
        <v>69.412999999999997</v>
      </c>
      <c r="F5" s="73">
        <v>69.402000000000001</v>
      </c>
      <c r="G5" s="73">
        <v>70.314999999999998</v>
      </c>
      <c r="H5" s="73">
        <v>66.33</v>
      </c>
      <c r="I5" s="73">
        <v>67.930999999999997</v>
      </c>
      <c r="J5" s="73">
        <v>96.391000000000005</v>
      </c>
      <c r="K5" s="73">
        <v>120.541</v>
      </c>
      <c r="L5" s="73">
        <v>132.22300000000001</v>
      </c>
      <c r="M5" s="73">
        <v>131.887</v>
      </c>
      <c r="N5" s="73">
        <v>165.16499999999999</v>
      </c>
      <c r="O5" s="73">
        <v>172.62100000000001</v>
      </c>
      <c r="P5" s="73">
        <v>193.49299999999999</v>
      </c>
      <c r="Q5" s="73">
        <v>188.52500000000001</v>
      </c>
      <c r="R5" s="73">
        <v>201.89</v>
      </c>
      <c r="S5" s="73">
        <v>238.798</v>
      </c>
      <c r="T5" s="73">
        <v>234.767</v>
      </c>
      <c r="U5" s="73">
        <v>208.07499999999999</v>
      </c>
      <c r="V5" s="73">
        <v>213.62</v>
      </c>
      <c r="W5" s="73">
        <v>212.58</v>
      </c>
      <c r="X5" s="73">
        <v>192.63399999999999</v>
      </c>
      <c r="Y5" s="73">
        <v>191.84299999999999</v>
      </c>
      <c r="Z5" s="73">
        <v>208.27199999999999</v>
      </c>
      <c r="AA5" s="73">
        <v>254.43199999999999</v>
      </c>
      <c r="AB5" s="73">
        <v>291.81299999999999</v>
      </c>
      <c r="AC5" s="73">
        <v>305.51299999999998</v>
      </c>
      <c r="AD5" s="73">
        <v>325.25599999999997</v>
      </c>
      <c r="AE5" s="73">
        <v>375.58100000000002</v>
      </c>
      <c r="AF5" s="73">
        <v>416.11900000000003</v>
      </c>
      <c r="AG5" s="73">
        <v>384.73</v>
      </c>
      <c r="AH5" s="73">
        <v>378.38400000000001</v>
      </c>
      <c r="AI5" s="73">
        <v>416.36500000000001</v>
      </c>
      <c r="AJ5" s="73">
        <v>394.67599999999999</v>
      </c>
      <c r="AK5" s="73">
        <v>416.06200000000001</v>
      </c>
      <c r="AL5" s="73">
        <v>436.06900000000002</v>
      </c>
      <c r="AM5" s="73">
        <v>448.084</v>
      </c>
      <c r="AN5" s="73">
        <v>465.69799999999998</v>
      </c>
      <c r="AO5" s="73">
        <v>484.81099999999998</v>
      </c>
      <c r="AP5" s="73">
        <v>503.50200000000001</v>
      </c>
      <c r="AQ5" s="73">
        <v>521.56899999999996</v>
      </c>
      <c r="AR5" s="73">
        <v>2013</v>
      </c>
      <c r="AS5" s="74"/>
      <c r="AT5" s="75"/>
      <c r="AU5" s="75"/>
    </row>
    <row r="6" spans="1:47" s="25" customFormat="1" ht="18" customHeight="1">
      <c r="A6" s="73">
        <v>124</v>
      </c>
      <c r="B6" s="73" t="s">
        <v>28</v>
      </c>
      <c r="C6" s="73" t="s">
        <v>29</v>
      </c>
      <c r="D6" s="73">
        <v>121.97499999999999</v>
      </c>
      <c r="E6" s="73">
        <v>101</v>
      </c>
      <c r="F6" s="73">
        <v>88.864000000000004</v>
      </c>
      <c r="G6" s="73">
        <v>84.001999999999995</v>
      </c>
      <c r="H6" s="73">
        <v>80.248000000000005</v>
      </c>
      <c r="I6" s="73">
        <v>83.438999999999993</v>
      </c>
      <c r="J6" s="73">
        <v>115.63800000000001</v>
      </c>
      <c r="K6" s="73">
        <v>143.64099999999999</v>
      </c>
      <c r="L6" s="73">
        <v>156.172</v>
      </c>
      <c r="M6" s="73">
        <v>157.87100000000001</v>
      </c>
      <c r="N6" s="73">
        <v>197.71299999999999</v>
      </c>
      <c r="O6" s="73">
        <v>202.87</v>
      </c>
      <c r="P6" s="73">
        <v>225.94800000000001</v>
      </c>
      <c r="Q6" s="73">
        <v>216.05799999999999</v>
      </c>
      <c r="R6" s="73">
        <v>235.71799999999999</v>
      </c>
      <c r="S6" s="73">
        <v>284.79199999999997</v>
      </c>
      <c r="T6" s="73">
        <v>275.88400000000001</v>
      </c>
      <c r="U6" s="73">
        <v>250.077</v>
      </c>
      <c r="V6" s="73">
        <v>255.94200000000001</v>
      </c>
      <c r="W6" s="73">
        <v>254.839</v>
      </c>
      <c r="X6" s="73">
        <v>233.35400000000001</v>
      </c>
      <c r="Y6" s="73">
        <v>232.68600000000001</v>
      </c>
      <c r="Z6" s="73">
        <v>253.68899999999999</v>
      </c>
      <c r="AA6" s="73">
        <v>312.28500000000003</v>
      </c>
      <c r="AB6" s="73">
        <v>362.15800000000002</v>
      </c>
      <c r="AC6" s="73">
        <v>378.00599999999997</v>
      </c>
      <c r="AD6" s="73">
        <v>400.33800000000002</v>
      </c>
      <c r="AE6" s="73">
        <v>460.28</v>
      </c>
      <c r="AF6" s="73">
        <v>509.76499999999999</v>
      </c>
      <c r="AG6" s="73">
        <v>474.483</v>
      </c>
      <c r="AH6" s="73">
        <v>472.09699999999998</v>
      </c>
      <c r="AI6" s="73">
        <v>513.79</v>
      </c>
      <c r="AJ6" s="73">
        <v>483.18700000000001</v>
      </c>
      <c r="AK6" s="73">
        <v>508.27499999999998</v>
      </c>
      <c r="AL6" s="73">
        <v>527.80999999999995</v>
      </c>
      <c r="AM6" s="73">
        <v>536.14200000000005</v>
      </c>
      <c r="AN6" s="73">
        <v>554.07000000000005</v>
      </c>
      <c r="AO6" s="73">
        <v>573.86199999999997</v>
      </c>
      <c r="AP6" s="73">
        <v>592.85500000000002</v>
      </c>
      <c r="AQ6" s="73">
        <v>612.03499999999997</v>
      </c>
      <c r="AR6" s="73">
        <v>2013</v>
      </c>
      <c r="AS6" s="74"/>
      <c r="AT6" s="75"/>
      <c r="AU6" s="75"/>
    </row>
    <row r="7" spans="1:47" s="25" customFormat="1" ht="18" customHeight="1">
      <c r="A7" s="73">
        <v>128</v>
      </c>
      <c r="B7" s="73" t="s">
        <v>30</v>
      </c>
      <c r="C7" s="73" t="s">
        <v>31</v>
      </c>
      <c r="D7" s="73">
        <v>69.709000000000003</v>
      </c>
      <c r="E7" s="73">
        <v>60.374000000000002</v>
      </c>
      <c r="F7" s="73">
        <v>58.936999999999998</v>
      </c>
      <c r="G7" s="73">
        <v>59.204999999999998</v>
      </c>
      <c r="H7" s="73">
        <v>57.715000000000003</v>
      </c>
      <c r="I7" s="73">
        <v>61.204000000000001</v>
      </c>
      <c r="J7" s="73">
        <v>86.366</v>
      </c>
      <c r="K7" s="73">
        <v>107.366</v>
      </c>
      <c r="L7" s="73">
        <v>113.23</v>
      </c>
      <c r="M7" s="73">
        <v>110.059</v>
      </c>
      <c r="N7" s="73">
        <v>135.839</v>
      </c>
      <c r="O7" s="73">
        <v>136.69499999999999</v>
      </c>
      <c r="P7" s="73">
        <v>150.19499999999999</v>
      </c>
      <c r="Q7" s="73">
        <v>140.626</v>
      </c>
      <c r="R7" s="73">
        <v>153.59399999999999</v>
      </c>
      <c r="S7" s="73">
        <v>181.98500000000001</v>
      </c>
      <c r="T7" s="73">
        <v>184.43700000000001</v>
      </c>
      <c r="U7" s="73">
        <v>170.43700000000001</v>
      </c>
      <c r="V7" s="73">
        <v>173.65299999999999</v>
      </c>
      <c r="W7" s="73">
        <v>173.94399999999999</v>
      </c>
      <c r="X7" s="73">
        <v>160.08199999999999</v>
      </c>
      <c r="Y7" s="73">
        <v>160.476</v>
      </c>
      <c r="Z7" s="73">
        <v>173.881</v>
      </c>
      <c r="AA7" s="73">
        <v>212.62299999999999</v>
      </c>
      <c r="AB7" s="73">
        <v>244.72800000000001</v>
      </c>
      <c r="AC7" s="73">
        <v>257.67599999999999</v>
      </c>
      <c r="AD7" s="73">
        <v>274.37700000000001</v>
      </c>
      <c r="AE7" s="73">
        <v>311.41800000000001</v>
      </c>
      <c r="AF7" s="73">
        <v>343.88099999999997</v>
      </c>
      <c r="AG7" s="73">
        <v>310.54500000000002</v>
      </c>
      <c r="AH7" s="73">
        <v>312.94900000000001</v>
      </c>
      <c r="AI7" s="73">
        <v>333.74400000000003</v>
      </c>
      <c r="AJ7" s="73">
        <v>315.16399999999999</v>
      </c>
      <c r="AK7" s="73">
        <v>330.61399999999998</v>
      </c>
      <c r="AL7" s="73">
        <v>347.19600000000003</v>
      </c>
      <c r="AM7" s="73">
        <v>361.33499999999998</v>
      </c>
      <c r="AN7" s="73">
        <v>375.45299999999997</v>
      </c>
      <c r="AO7" s="73">
        <v>393.06799999999998</v>
      </c>
      <c r="AP7" s="73">
        <v>413.76</v>
      </c>
      <c r="AQ7" s="73">
        <v>434.75400000000002</v>
      </c>
      <c r="AR7" s="73">
        <v>2013</v>
      </c>
      <c r="AS7" s="74"/>
      <c r="AT7" s="75"/>
      <c r="AU7" s="75"/>
    </row>
    <row r="8" spans="1:47" s="25" customFormat="1" ht="18" customHeight="1">
      <c r="A8" s="73">
        <v>132</v>
      </c>
      <c r="B8" s="73" t="s">
        <v>32</v>
      </c>
      <c r="C8" s="73" t="s">
        <v>33</v>
      </c>
      <c r="D8" s="73">
        <v>704.48299999999995</v>
      </c>
      <c r="E8" s="73">
        <v>621.00300000000004</v>
      </c>
      <c r="F8" s="73">
        <v>589.98500000000001</v>
      </c>
      <c r="G8" s="73">
        <v>564.49199999999996</v>
      </c>
      <c r="H8" s="73">
        <v>534.30999999999995</v>
      </c>
      <c r="I8" s="73">
        <v>559.63599999999997</v>
      </c>
      <c r="J8" s="73">
        <v>775.92899999999997</v>
      </c>
      <c r="K8" s="73">
        <v>939.31700000000001</v>
      </c>
      <c r="L8" s="73">
        <v>1025.5450000000001</v>
      </c>
      <c r="M8" s="73">
        <v>1031.095</v>
      </c>
      <c r="N8" s="73">
        <v>1278.57</v>
      </c>
      <c r="O8" s="73">
        <v>1279.902</v>
      </c>
      <c r="P8" s="73">
        <v>1411.665</v>
      </c>
      <c r="Q8" s="73">
        <v>1331.5229999999999</v>
      </c>
      <c r="R8" s="73">
        <v>1404.3209999999999</v>
      </c>
      <c r="S8" s="73">
        <v>1610.933</v>
      </c>
      <c r="T8" s="73">
        <v>1614.607</v>
      </c>
      <c r="U8" s="73">
        <v>1462.3879999999999</v>
      </c>
      <c r="V8" s="73">
        <v>1512.8440000000001</v>
      </c>
      <c r="W8" s="73">
        <v>1502.2449999999999</v>
      </c>
      <c r="X8" s="73">
        <v>1372.452</v>
      </c>
      <c r="Y8" s="73">
        <v>1383.4059999999999</v>
      </c>
      <c r="Z8" s="73">
        <v>1505.6489999999999</v>
      </c>
      <c r="AA8" s="73">
        <v>1851.66</v>
      </c>
      <c r="AB8" s="73">
        <v>2126.9949999999999</v>
      </c>
      <c r="AC8" s="73">
        <v>2207.4499999999998</v>
      </c>
      <c r="AD8" s="73">
        <v>2327.0520000000001</v>
      </c>
      <c r="AE8" s="73">
        <v>2666.8049999999998</v>
      </c>
      <c r="AF8" s="73">
        <v>2937.3209999999999</v>
      </c>
      <c r="AG8" s="73">
        <v>2700.6579999999999</v>
      </c>
      <c r="AH8" s="73">
        <v>2651.7719999999999</v>
      </c>
      <c r="AI8" s="73">
        <v>2865.3040000000001</v>
      </c>
      <c r="AJ8" s="73">
        <v>2688.21</v>
      </c>
      <c r="AK8" s="73">
        <v>2807.306</v>
      </c>
      <c r="AL8" s="73">
        <v>2902.33</v>
      </c>
      <c r="AM8" s="73">
        <v>2935.3560000000002</v>
      </c>
      <c r="AN8" s="73">
        <v>3026.5059999999999</v>
      </c>
      <c r="AO8" s="73">
        <v>3142.3339999999998</v>
      </c>
      <c r="AP8" s="73">
        <v>3263.4879999999998</v>
      </c>
      <c r="AQ8" s="73">
        <v>3392.819</v>
      </c>
      <c r="AR8" s="73">
        <v>2013</v>
      </c>
      <c r="AS8" s="74"/>
      <c r="AT8" s="75"/>
      <c r="AU8" s="75"/>
    </row>
    <row r="9" spans="1:47" s="25" customFormat="1" ht="18" customHeight="1">
      <c r="A9" s="73">
        <v>134</v>
      </c>
      <c r="B9" s="73" t="s">
        <v>34</v>
      </c>
      <c r="C9" s="73" t="s">
        <v>35</v>
      </c>
      <c r="D9" s="73">
        <v>826.14200000000005</v>
      </c>
      <c r="E9" s="73">
        <v>695.07399999999996</v>
      </c>
      <c r="F9" s="73">
        <v>671.15499999999997</v>
      </c>
      <c r="G9" s="73">
        <v>669.57299999999998</v>
      </c>
      <c r="H9" s="73">
        <v>630.85299999999995</v>
      </c>
      <c r="I9" s="73">
        <v>639.69500000000005</v>
      </c>
      <c r="J9" s="73">
        <v>913.64099999999996</v>
      </c>
      <c r="K9" s="73">
        <v>1136.9290000000001</v>
      </c>
      <c r="L9" s="73">
        <v>1225.7280000000001</v>
      </c>
      <c r="M9" s="73">
        <v>1216.796</v>
      </c>
      <c r="N9" s="73">
        <v>1547.0260000000001</v>
      </c>
      <c r="O9" s="73">
        <v>1815.0609999999999</v>
      </c>
      <c r="P9" s="73">
        <v>2068.9630000000002</v>
      </c>
      <c r="Q9" s="73">
        <v>2008.5519999999999</v>
      </c>
      <c r="R9" s="73">
        <v>2152.7399999999998</v>
      </c>
      <c r="S9" s="73">
        <v>2525.0169999999998</v>
      </c>
      <c r="T9" s="73">
        <v>2437.8119999999999</v>
      </c>
      <c r="U9" s="73">
        <v>2159.8679999999999</v>
      </c>
      <c r="V9" s="73">
        <v>2181.1619999999998</v>
      </c>
      <c r="W9" s="73">
        <v>2133.8440000000001</v>
      </c>
      <c r="X9" s="73">
        <v>1891.934</v>
      </c>
      <c r="Y9" s="73">
        <v>1882.511</v>
      </c>
      <c r="Z9" s="73">
        <v>2013.691</v>
      </c>
      <c r="AA9" s="73">
        <v>2428.4520000000002</v>
      </c>
      <c r="AB9" s="73">
        <v>2729.9229999999998</v>
      </c>
      <c r="AC9" s="73">
        <v>2771.0569999999998</v>
      </c>
      <c r="AD9" s="73">
        <v>2905.4450000000002</v>
      </c>
      <c r="AE9" s="73">
        <v>3328.5889999999999</v>
      </c>
      <c r="AF9" s="73">
        <v>3640.7269999999999</v>
      </c>
      <c r="AG9" s="73">
        <v>3306.78</v>
      </c>
      <c r="AH9" s="73">
        <v>3310.6</v>
      </c>
      <c r="AI9" s="73">
        <v>3631.4349999999999</v>
      </c>
      <c r="AJ9" s="73">
        <v>3427.8530000000001</v>
      </c>
      <c r="AK9" s="73">
        <v>3635.9589999999998</v>
      </c>
      <c r="AL9" s="73">
        <v>3820.4639999999999</v>
      </c>
      <c r="AM9" s="73">
        <v>3908.7950000000001</v>
      </c>
      <c r="AN9" s="73">
        <v>4062.8809999999999</v>
      </c>
      <c r="AO9" s="73">
        <v>4232.5320000000002</v>
      </c>
      <c r="AP9" s="73">
        <v>4393.88</v>
      </c>
      <c r="AQ9" s="73">
        <v>4555.7969999999996</v>
      </c>
      <c r="AR9" s="73">
        <v>2013</v>
      </c>
      <c r="AS9" s="74"/>
      <c r="AT9" s="75"/>
      <c r="AU9" s="75"/>
    </row>
    <row r="10" spans="1:47" s="25" customFormat="1" ht="18" customHeight="1">
      <c r="A10" s="73">
        <v>135</v>
      </c>
      <c r="B10" s="73" t="s">
        <v>412</v>
      </c>
      <c r="C10" s="73" t="s">
        <v>407</v>
      </c>
      <c r="D10" s="73" t="s">
        <v>62</v>
      </c>
      <c r="E10" s="73" t="s">
        <v>62</v>
      </c>
      <c r="F10" s="73" t="s">
        <v>62</v>
      </c>
      <c r="G10" s="73" t="s">
        <v>62</v>
      </c>
      <c r="H10" s="73" t="s">
        <v>62</v>
      </c>
      <c r="I10" s="73" t="s">
        <v>62</v>
      </c>
      <c r="J10" s="73" t="s">
        <v>62</v>
      </c>
      <c r="K10" s="73" t="s">
        <v>62</v>
      </c>
      <c r="L10" s="73" t="s">
        <v>62</v>
      </c>
      <c r="M10" s="73" t="s">
        <v>62</v>
      </c>
      <c r="N10" s="73" t="s">
        <v>62</v>
      </c>
      <c r="O10" s="73" t="s">
        <v>62</v>
      </c>
      <c r="P10" s="73" t="s">
        <v>62</v>
      </c>
      <c r="Q10" s="73" t="s">
        <v>62</v>
      </c>
      <c r="R10" s="73" t="s">
        <v>62</v>
      </c>
      <c r="S10" s="73" t="s">
        <v>62</v>
      </c>
      <c r="T10" s="73" t="s">
        <v>62</v>
      </c>
      <c r="U10" s="73" t="s">
        <v>62</v>
      </c>
      <c r="V10" s="73" t="s">
        <v>62</v>
      </c>
      <c r="W10" s="73" t="s">
        <v>62</v>
      </c>
      <c r="X10" s="73" t="s">
        <v>62</v>
      </c>
      <c r="Y10" s="73" t="s">
        <v>62</v>
      </c>
      <c r="Z10" s="73" t="s">
        <v>62</v>
      </c>
      <c r="AA10" s="73" t="s">
        <v>62</v>
      </c>
      <c r="AB10" s="73">
        <v>1.88</v>
      </c>
      <c r="AC10" s="73">
        <v>1.962</v>
      </c>
      <c r="AD10" s="73">
        <v>2.0950000000000002</v>
      </c>
      <c r="AE10" s="73">
        <v>2.4910000000000001</v>
      </c>
      <c r="AF10" s="73">
        <v>2.7650000000000001</v>
      </c>
      <c r="AG10" s="73">
        <v>2.3690000000000002</v>
      </c>
      <c r="AH10" s="73">
        <v>2.1429999999999998</v>
      </c>
      <c r="AI10" s="73">
        <v>2.056</v>
      </c>
      <c r="AJ10" s="73">
        <v>1.802</v>
      </c>
      <c r="AK10" s="73">
        <v>1.802</v>
      </c>
      <c r="AL10" s="73">
        <v>1.8580000000000001</v>
      </c>
      <c r="AM10" s="73">
        <v>1.9319999999999999</v>
      </c>
      <c r="AN10" s="73">
        <v>2.0030000000000001</v>
      </c>
      <c r="AO10" s="73">
        <v>2.0870000000000002</v>
      </c>
      <c r="AP10" s="73">
        <v>2.177</v>
      </c>
      <c r="AQ10" s="73">
        <v>2.27</v>
      </c>
      <c r="AR10" s="73">
        <v>2011</v>
      </c>
      <c r="AS10" s="74"/>
      <c r="AT10" s="75"/>
      <c r="AU10" s="75"/>
    </row>
    <row r="11" spans="1:47" s="25" customFormat="1" ht="18" customHeight="1">
      <c r="A11" s="73">
        <v>136</v>
      </c>
      <c r="B11" s="73" t="s">
        <v>36</v>
      </c>
      <c r="C11" s="73" t="s">
        <v>37</v>
      </c>
      <c r="D11" s="73">
        <v>470.04</v>
      </c>
      <c r="E11" s="73">
        <v>426.26</v>
      </c>
      <c r="F11" s="73">
        <v>421.26799999999997</v>
      </c>
      <c r="G11" s="73">
        <v>437.16500000000002</v>
      </c>
      <c r="H11" s="73">
        <v>431.92099999999999</v>
      </c>
      <c r="I11" s="73">
        <v>446.03300000000002</v>
      </c>
      <c r="J11" s="73">
        <v>631.72299999999996</v>
      </c>
      <c r="K11" s="73">
        <v>792.88099999999997</v>
      </c>
      <c r="L11" s="73">
        <v>878.44899999999996</v>
      </c>
      <c r="M11" s="73">
        <v>913.62800000000004</v>
      </c>
      <c r="N11" s="73">
        <v>1140.2349999999999</v>
      </c>
      <c r="O11" s="73">
        <v>1204.452</v>
      </c>
      <c r="P11" s="73">
        <v>1278.096</v>
      </c>
      <c r="Q11" s="73">
        <v>1027.7529999999999</v>
      </c>
      <c r="R11" s="73">
        <v>1060.058</v>
      </c>
      <c r="S11" s="73">
        <v>1132.3620000000001</v>
      </c>
      <c r="T11" s="73">
        <v>1266.701</v>
      </c>
      <c r="U11" s="73">
        <v>1199.9559999999999</v>
      </c>
      <c r="V11" s="73">
        <v>1226.171</v>
      </c>
      <c r="W11" s="73">
        <v>1209.7660000000001</v>
      </c>
      <c r="X11" s="73">
        <v>1107.248</v>
      </c>
      <c r="Y11" s="73">
        <v>1124.6679999999999</v>
      </c>
      <c r="Z11" s="73">
        <v>1229.5150000000001</v>
      </c>
      <c r="AA11" s="73">
        <v>1517.402</v>
      </c>
      <c r="AB11" s="73">
        <v>1737.8</v>
      </c>
      <c r="AC11" s="73">
        <v>1789.3779999999999</v>
      </c>
      <c r="AD11" s="73">
        <v>1874.722</v>
      </c>
      <c r="AE11" s="73">
        <v>2130.241</v>
      </c>
      <c r="AF11" s="73">
        <v>2318.1619999999998</v>
      </c>
      <c r="AG11" s="73">
        <v>2116.627</v>
      </c>
      <c r="AH11" s="73">
        <v>2059.1880000000001</v>
      </c>
      <c r="AI11" s="73">
        <v>2198.35</v>
      </c>
      <c r="AJ11" s="73">
        <v>2014.3810000000001</v>
      </c>
      <c r="AK11" s="73">
        <v>2071.9549999999999</v>
      </c>
      <c r="AL11" s="73">
        <v>2129.2759999999998</v>
      </c>
      <c r="AM11" s="73">
        <v>2152.9879999999998</v>
      </c>
      <c r="AN11" s="73">
        <v>2223.1390000000001</v>
      </c>
      <c r="AO11" s="73">
        <v>2302.5540000000001</v>
      </c>
      <c r="AP11" s="73">
        <v>2376.527</v>
      </c>
      <c r="AQ11" s="73">
        <v>2456.1350000000002</v>
      </c>
      <c r="AR11" s="73">
        <v>2012</v>
      </c>
      <c r="AS11" s="74"/>
      <c r="AT11" s="75"/>
      <c r="AU11" s="75"/>
    </row>
    <row r="12" spans="1:47" s="25" customFormat="1" ht="18" customHeight="1">
      <c r="A12" s="73">
        <v>137</v>
      </c>
      <c r="B12" s="73" t="s">
        <v>38</v>
      </c>
      <c r="C12" s="73" t="s">
        <v>39</v>
      </c>
      <c r="D12" s="73">
        <v>6.4720000000000004</v>
      </c>
      <c r="E12" s="73">
        <v>5.5819999999999999</v>
      </c>
      <c r="F12" s="73">
        <v>4.5839999999999996</v>
      </c>
      <c r="G12" s="73">
        <v>4.5</v>
      </c>
      <c r="H12" s="73">
        <v>4.4109999999999996</v>
      </c>
      <c r="I12" s="73">
        <v>4.5709999999999997</v>
      </c>
      <c r="J12" s="73">
        <v>6.65</v>
      </c>
      <c r="K12" s="73">
        <v>8.26</v>
      </c>
      <c r="L12" s="73">
        <v>9.3559999999999999</v>
      </c>
      <c r="M12" s="73">
        <v>9.9619999999999997</v>
      </c>
      <c r="N12" s="73">
        <v>12.702999999999999</v>
      </c>
      <c r="O12" s="73">
        <v>13.763999999999999</v>
      </c>
      <c r="P12" s="73">
        <v>15.419</v>
      </c>
      <c r="Q12" s="73">
        <v>15.808</v>
      </c>
      <c r="R12" s="73">
        <v>17.591000000000001</v>
      </c>
      <c r="S12" s="73">
        <v>20.693000000000001</v>
      </c>
      <c r="T12" s="73">
        <v>20.585999999999999</v>
      </c>
      <c r="U12" s="73">
        <v>18.536999999999999</v>
      </c>
      <c r="V12" s="73">
        <v>19.378</v>
      </c>
      <c r="W12" s="73">
        <v>21.213000000000001</v>
      </c>
      <c r="X12" s="73">
        <v>20.327000000000002</v>
      </c>
      <c r="Y12" s="73">
        <v>20.215</v>
      </c>
      <c r="Z12" s="73">
        <v>22.648</v>
      </c>
      <c r="AA12" s="73">
        <v>29.2</v>
      </c>
      <c r="AB12" s="73">
        <v>34.122</v>
      </c>
      <c r="AC12" s="73">
        <v>37.707999999999998</v>
      </c>
      <c r="AD12" s="73">
        <v>42.584000000000003</v>
      </c>
      <c r="AE12" s="73">
        <v>51.393999999999998</v>
      </c>
      <c r="AF12" s="73">
        <v>55</v>
      </c>
      <c r="AG12" s="73">
        <v>49.548999999999999</v>
      </c>
      <c r="AH12" s="73">
        <v>52.151000000000003</v>
      </c>
      <c r="AI12" s="73">
        <v>58.063000000000002</v>
      </c>
      <c r="AJ12" s="73">
        <v>55.173000000000002</v>
      </c>
      <c r="AK12" s="73">
        <v>60.402000000000001</v>
      </c>
      <c r="AL12" s="73">
        <v>63.926000000000002</v>
      </c>
      <c r="AM12" s="73">
        <v>66.013000000000005</v>
      </c>
      <c r="AN12" s="73">
        <v>69.358000000000004</v>
      </c>
      <c r="AO12" s="73">
        <v>72.578999999999994</v>
      </c>
      <c r="AP12" s="73">
        <v>76.082999999999998</v>
      </c>
      <c r="AQ12" s="73">
        <v>79.686999999999998</v>
      </c>
      <c r="AR12" s="73">
        <v>2012</v>
      </c>
      <c r="AS12" s="74"/>
      <c r="AT12" s="75"/>
      <c r="AU12" s="75"/>
    </row>
    <row r="13" spans="1:47" s="25" customFormat="1" ht="18" customHeight="1">
      <c r="A13" s="73">
        <v>138</v>
      </c>
      <c r="B13" s="73" t="s">
        <v>40</v>
      </c>
      <c r="C13" s="73" t="s">
        <v>41</v>
      </c>
      <c r="D13" s="73">
        <v>188.024</v>
      </c>
      <c r="E13" s="73">
        <v>158.643</v>
      </c>
      <c r="F13" s="73">
        <v>153.69800000000001</v>
      </c>
      <c r="G13" s="73">
        <v>149.63900000000001</v>
      </c>
      <c r="H13" s="73">
        <v>139.28100000000001</v>
      </c>
      <c r="I13" s="73">
        <v>141.30799999999999</v>
      </c>
      <c r="J13" s="73">
        <v>196.93600000000001</v>
      </c>
      <c r="K13" s="73">
        <v>241.215</v>
      </c>
      <c r="L13" s="73">
        <v>257.97300000000001</v>
      </c>
      <c r="M13" s="73">
        <v>254.18799999999999</v>
      </c>
      <c r="N13" s="73">
        <v>313.63099999999997</v>
      </c>
      <c r="O13" s="73">
        <v>323.04300000000001</v>
      </c>
      <c r="P13" s="73">
        <v>357.53800000000001</v>
      </c>
      <c r="Q13" s="73">
        <v>347.70299999999997</v>
      </c>
      <c r="R13" s="73">
        <v>373.49</v>
      </c>
      <c r="S13" s="73">
        <v>444.96899999999999</v>
      </c>
      <c r="T13" s="73">
        <v>443.65499999999997</v>
      </c>
      <c r="U13" s="73">
        <v>410.661</v>
      </c>
      <c r="V13" s="73">
        <v>427.83800000000002</v>
      </c>
      <c r="W13" s="73">
        <v>437.17</v>
      </c>
      <c r="X13" s="73">
        <v>409.803</v>
      </c>
      <c r="Y13" s="73">
        <v>426.45699999999999</v>
      </c>
      <c r="Z13" s="73">
        <v>466.12299999999999</v>
      </c>
      <c r="AA13" s="73">
        <v>572.01</v>
      </c>
      <c r="AB13" s="73">
        <v>646.91899999999998</v>
      </c>
      <c r="AC13" s="73">
        <v>673.52499999999998</v>
      </c>
      <c r="AD13" s="73">
        <v>720.04399999999998</v>
      </c>
      <c r="AE13" s="73">
        <v>834.346</v>
      </c>
      <c r="AF13" s="73">
        <v>935.70699999999999</v>
      </c>
      <c r="AG13" s="73">
        <v>860.26099999999997</v>
      </c>
      <c r="AH13" s="73">
        <v>837.94899999999996</v>
      </c>
      <c r="AI13" s="73">
        <v>894.57600000000002</v>
      </c>
      <c r="AJ13" s="73">
        <v>823.59500000000003</v>
      </c>
      <c r="AK13" s="73">
        <v>853.80600000000004</v>
      </c>
      <c r="AL13" s="73">
        <v>880.39400000000001</v>
      </c>
      <c r="AM13" s="73">
        <v>891.54899999999998</v>
      </c>
      <c r="AN13" s="73">
        <v>918.08500000000004</v>
      </c>
      <c r="AO13" s="73">
        <v>951.24800000000005</v>
      </c>
      <c r="AP13" s="73">
        <v>986.36699999999996</v>
      </c>
      <c r="AQ13" s="73">
        <v>1024.8710000000001</v>
      </c>
      <c r="AR13" s="73">
        <v>2013</v>
      </c>
      <c r="AS13" s="74"/>
      <c r="AT13" s="75"/>
      <c r="AU13" s="75"/>
    </row>
    <row r="14" spans="1:47" s="25" customFormat="1" ht="18" customHeight="1">
      <c r="A14" s="73">
        <v>142</v>
      </c>
      <c r="B14" s="73" t="s">
        <v>42</v>
      </c>
      <c r="C14" s="73" t="s">
        <v>43</v>
      </c>
      <c r="D14" s="73">
        <v>63.713999999999999</v>
      </c>
      <c r="E14" s="73">
        <v>62.866999999999997</v>
      </c>
      <c r="F14" s="73">
        <v>61.85</v>
      </c>
      <c r="G14" s="73">
        <v>60.78</v>
      </c>
      <c r="H14" s="73">
        <v>61.098999999999997</v>
      </c>
      <c r="I14" s="73">
        <v>64.257000000000005</v>
      </c>
      <c r="J14" s="73">
        <v>77.201999999999998</v>
      </c>
      <c r="K14" s="73">
        <v>92.447999999999993</v>
      </c>
      <c r="L14" s="73">
        <v>100.057</v>
      </c>
      <c r="M14" s="73">
        <v>100.771</v>
      </c>
      <c r="N14" s="73">
        <v>117.623</v>
      </c>
      <c r="O14" s="73">
        <v>119.657</v>
      </c>
      <c r="P14" s="73">
        <v>128.29900000000001</v>
      </c>
      <c r="Q14" s="73">
        <v>118.16800000000001</v>
      </c>
      <c r="R14" s="73">
        <v>124.52</v>
      </c>
      <c r="S14" s="73">
        <v>148.92099999999999</v>
      </c>
      <c r="T14" s="73">
        <v>160.15799999999999</v>
      </c>
      <c r="U14" s="73">
        <v>158.22300000000001</v>
      </c>
      <c r="V14" s="73">
        <v>151.13900000000001</v>
      </c>
      <c r="W14" s="73">
        <v>159.04599999999999</v>
      </c>
      <c r="X14" s="73">
        <v>168.28800000000001</v>
      </c>
      <c r="Y14" s="73">
        <v>170.92400000000001</v>
      </c>
      <c r="Z14" s="73">
        <v>191.928</v>
      </c>
      <c r="AA14" s="73">
        <v>224.88</v>
      </c>
      <c r="AB14" s="73">
        <v>260.029</v>
      </c>
      <c r="AC14" s="73">
        <v>304.06</v>
      </c>
      <c r="AD14" s="73">
        <v>340.04199999999997</v>
      </c>
      <c r="AE14" s="73">
        <v>393.48</v>
      </c>
      <c r="AF14" s="73">
        <v>453.88499999999999</v>
      </c>
      <c r="AG14" s="73">
        <v>378.84899999999999</v>
      </c>
      <c r="AH14" s="73">
        <v>420.94600000000003</v>
      </c>
      <c r="AI14" s="73">
        <v>490.80700000000002</v>
      </c>
      <c r="AJ14" s="73">
        <v>500.03</v>
      </c>
      <c r="AK14" s="73">
        <v>512.58100000000002</v>
      </c>
      <c r="AL14" s="73">
        <v>511.60199999999998</v>
      </c>
      <c r="AM14" s="73">
        <v>523.18799999999999</v>
      </c>
      <c r="AN14" s="73">
        <v>539.49800000000005</v>
      </c>
      <c r="AO14" s="73">
        <v>559.76800000000003</v>
      </c>
      <c r="AP14" s="73">
        <v>581.625</v>
      </c>
      <c r="AQ14" s="73">
        <v>603.9</v>
      </c>
      <c r="AR14" s="73">
        <v>2013</v>
      </c>
      <c r="AS14" s="74"/>
      <c r="AT14" s="75"/>
      <c r="AU14" s="75"/>
    </row>
    <row r="15" spans="1:47" s="25" customFormat="1" ht="18" customHeight="1">
      <c r="A15" s="73">
        <v>144</v>
      </c>
      <c r="B15" s="73" t="s">
        <v>44</v>
      </c>
      <c r="C15" s="73" t="s">
        <v>45</v>
      </c>
      <c r="D15" s="73">
        <v>131.268</v>
      </c>
      <c r="E15" s="73">
        <v>119.815</v>
      </c>
      <c r="F15" s="73">
        <v>105.53100000000001</v>
      </c>
      <c r="G15" s="73">
        <v>97.012</v>
      </c>
      <c r="H15" s="73">
        <v>100.887</v>
      </c>
      <c r="I15" s="73">
        <v>105.675</v>
      </c>
      <c r="J15" s="73">
        <v>139.88200000000001</v>
      </c>
      <c r="K15" s="73">
        <v>170.41</v>
      </c>
      <c r="L15" s="73">
        <v>192.53899999999999</v>
      </c>
      <c r="M15" s="73">
        <v>202.98699999999999</v>
      </c>
      <c r="N15" s="73">
        <v>242.88300000000001</v>
      </c>
      <c r="O15" s="73">
        <v>256.262</v>
      </c>
      <c r="P15" s="73">
        <v>265.30700000000002</v>
      </c>
      <c r="Q15" s="73">
        <v>202.03700000000001</v>
      </c>
      <c r="R15" s="73">
        <v>217.547</v>
      </c>
      <c r="S15" s="73">
        <v>253.68100000000001</v>
      </c>
      <c r="T15" s="73">
        <v>276.45800000000003</v>
      </c>
      <c r="U15" s="73">
        <v>253.178</v>
      </c>
      <c r="V15" s="73">
        <v>254.72399999999999</v>
      </c>
      <c r="W15" s="73">
        <v>258.81299999999999</v>
      </c>
      <c r="X15" s="73">
        <v>247.25899999999999</v>
      </c>
      <c r="Y15" s="73">
        <v>227.35900000000001</v>
      </c>
      <c r="Z15" s="73">
        <v>250.96</v>
      </c>
      <c r="AA15" s="73">
        <v>314.71300000000002</v>
      </c>
      <c r="AB15" s="73">
        <v>362.09</v>
      </c>
      <c r="AC15" s="73">
        <v>370.58</v>
      </c>
      <c r="AD15" s="73">
        <v>399.07600000000002</v>
      </c>
      <c r="AE15" s="73">
        <v>462.51299999999998</v>
      </c>
      <c r="AF15" s="73">
        <v>486.15899999999999</v>
      </c>
      <c r="AG15" s="73">
        <v>405.78300000000002</v>
      </c>
      <c r="AH15" s="73">
        <v>463.06200000000001</v>
      </c>
      <c r="AI15" s="73">
        <v>536.00099999999998</v>
      </c>
      <c r="AJ15" s="73">
        <v>523.94100000000003</v>
      </c>
      <c r="AK15" s="73">
        <v>558.94899999999996</v>
      </c>
      <c r="AL15" s="73">
        <v>559.11300000000006</v>
      </c>
      <c r="AM15" s="73">
        <v>572.68899999999996</v>
      </c>
      <c r="AN15" s="73">
        <v>604.48400000000004</v>
      </c>
      <c r="AO15" s="73">
        <v>643.32899999999995</v>
      </c>
      <c r="AP15" s="73">
        <v>683.92700000000002</v>
      </c>
      <c r="AQ15" s="73">
        <v>725.19899999999996</v>
      </c>
      <c r="AR15" s="73">
        <v>2012</v>
      </c>
      <c r="AS15" s="74"/>
      <c r="AT15" s="75"/>
      <c r="AU15" s="75"/>
    </row>
    <row r="16" spans="1:47" s="25" customFormat="1" ht="18" customHeight="1">
      <c r="A16" s="73">
        <v>146</v>
      </c>
      <c r="B16" s="73" t="s">
        <v>46</v>
      </c>
      <c r="C16" s="73" t="s">
        <v>47</v>
      </c>
      <c r="D16" s="73">
        <v>112.53100000000001</v>
      </c>
      <c r="E16" s="73">
        <v>103.06</v>
      </c>
      <c r="F16" s="73">
        <v>105.633</v>
      </c>
      <c r="G16" s="73">
        <v>105.254</v>
      </c>
      <c r="H16" s="73">
        <v>100.502</v>
      </c>
      <c r="I16" s="73">
        <v>101.9</v>
      </c>
      <c r="J16" s="73">
        <v>146.07400000000001</v>
      </c>
      <c r="K16" s="73">
        <v>182.93899999999999</v>
      </c>
      <c r="L16" s="73">
        <v>197.90799999999999</v>
      </c>
      <c r="M16" s="73">
        <v>191.07900000000001</v>
      </c>
      <c r="N16" s="73">
        <v>244.03</v>
      </c>
      <c r="O16" s="73">
        <v>246.905</v>
      </c>
      <c r="P16" s="73">
        <v>257.01900000000001</v>
      </c>
      <c r="Q16" s="73">
        <v>249.964</v>
      </c>
      <c r="R16" s="73">
        <v>276.72199999999998</v>
      </c>
      <c r="S16" s="73">
        <v>323.98</v>
      </c>
      <c r="T16" s="73">
        <v>312.029</v>
      </c>
      <c r="U16" s="73">
        <v>272.26799999999997</v>
      </c>
      <c r="V16" s="73">
        <v>278.90199999999999</v>
      </c>
      <c r="W16" s="73">
        <v>273.55599999999998</v>
      </c>
      <c r="X16" s="73">
        <v>256.036</v>
      </c>
      <c r="Y16" s="73">
        <v>262.64499999999998</v>
      </c>
      <c r="Z16" s="73">
        <v>286.65699999999998</v>
      </c>
      <c r="AA16" s="73">
        <v>334.58699999999999</v>
      </c>
      <c r="AB16" s="73">
        <v>374.22500000000002</v>
      </c>
      <c r="AC16" s="73">
        <v>384.755</v>
      </c>
      <c r="AD16" s="73">
        <v>405.18299999999999</v>
      </c>
      <c r="AE16" s="73">
        <v>450.53</v>
      </c>
      <c r="AF16" s="73">
        <v>524.28899999999999</v>
      </c>
      <c r="AG16" s="73">
        <v>509.46600000000001</v>
      </c>
      <c r="AH16" s="73">
        <v>549.10500000000002</v>
      </c>
      <c r="AI16" s="73">
        <v>658.86699999999996</v>
      </c>
      <c r="AJ16" s="73">
        <v>631.18399999999997</v>
      </c>
      <c r="AK16" s="73">
        <v>650.43100000000004</v>
      </c>
      <c r="AL16" s="73">
        <v>679.02800000000002</v>
      </c>
      <c r="AM16" s="73">
        <v>680.11199999999997</v>
      </c>
      <c r="AN16" s="73">
        <v>691.37199999999996</v>
      </c>
      <c r="AO16" s="73">
        <v>707.55100000000004</v>
      </c>
      <c r="AP16" s="73">
        <v>722.48400000000004</v>
      </c>
      <c r="AQ16" s="73">
        <v>736.69200000000001</v>
      </c>
      <c r="AR16" s="73">
        <v>2013</v>
      </c>
      <c r="AS16" s="74"/>
      <c r="AT16" s="75"/>
      <c r="AU16" s="75"/>
    </row>
    <row r="17" spans="1:47" s="25" customFormat="1" ht="18" customHeight="1">
      <c r="A17" s="73">
        <v>156</v>
      </c>
      <c r="B17" s="73" t="s">
        <v>48</v>
      </c>
      <c r="C17" s="73" t="s">
        <v>49</v>
      </c>
      <c r="D17" s="73">
        <v>274.37</v>
      </c>
      <c r="E17" s="73">
        <v>306.79399999999998</v>
      </c>
      <c r="F17" s="73">
        <v>314.16899999999998</v>
      </c>
      <c r="G17" s="73">
        <v>340.608</v>
      </c>
      <c r="H17" s="73">
        <v>354.22500000000002</v>
      </c>
      <c r="I17" s="73">
        <v>362.95800000000003</v>
      </c>
      <c r="J17" s="73">
        <v>376.38499999999999</v>
      </c>
      <c r="K17" s="73">
        <v>430.12400000000002</v>
      </c>
      <c r="L17" s="73">
        <v>508.31599999999997</v>
      </c>
      <c r="M17" s="73">
        <v>566.83900000000006</v>
      </c>
      <c r="N17" s="73">
        <v>594.61199999999997</v>
      </c>
      <c r="O17" s="73">
        <v>610.39099999999996</v>
      </c>
      <c r="P17" s="73">
        <v>591.33100000000002</v>
      </c>
      <c r="Q17" s="73">
        <v>575.16399999999999</v>
      </c>
      <c r="R17" s="73">
        <v>575.98299999999995</v>
      </c>
      <c r="S17" s="73">
        <v>602.00300000000004</v>
      </c>
      <c r="T17" s="73">
        <v>626.96500000000003</v>
      </c>
      <c r="U17" s="73">
        <v>650.99300000000005</v>
      </c>
      <c r="V17" s="73">
        <v>631.44799999999998</v>
      </c>
      <c r="W17" s="73">
        <v>674.31100000000004</v>
      </c>
      <c r="X17" s="73">
        <v>739.45100000000002</v>
      </c>
      <c r="Y17" s="73">
        <v>732.73500000000001</v>
      </c>
      <c r="Z17" s="73">
        <v>752.52300000000002</v>
      </c>
      <c r="AA17" s="73">
        <v>887.78200000000004</v>
      </c>
      <c r="AB17" s="73">
        <v>1018.386</v>
      </c>
      <c r="AC17" s="73">
        <v>1164.1790000000001</v>
      </c>
      <c r="AD17" s="73">
        <v>1310.7950000000001</v>
      </c>
      <c r="AE17" s="73">
        <v>1457.873</v>
      </c>
      <c r="AF17" s="73">
        <v>1542.5609999999999</v>
      </c>
      <c r="AG17" s="73">
        <v>1370.8389999999999</v>
      </c>
      <c r="AH17" s="73">
        <v>1614.0719999999999</v>
      </c>
      <c r="AI17" s="73">
        <v>1778.6320000000001</v>
      </c>
      <c r="AJ17" s="73">
        <v>1821.4449999999999</v>
      </c>
      <c r="AK17" s="73">
        <v>1826.769</v>
      </c>
      <c r="AL17" s="73">
        <v>1793.797</v>
      </c>
      <c r="AM17" s="73">
        <v>1873.327</v>
      </c>
      <c r="AN17" s="73">
        <v>1955.8620000000001</v>
      </c>
      <c r="AO17" s="73">
        <v>2045.7670000000001</v>
      </c>
      <c r="AP17" s="73">
        <v>2109.2179999999998</v>
      </c>
      <c r="AQ17" s="73">
        <v>2122.0970000000002</v>
      </c>
      <c r="AR17" s="73">
        <v>2013</v>
      </c>
      <c r="AS17" s="74"/>
      <c r="AT17" s="75"/>
      <c r="AU17" s="75"/>
    </row>
    <row r="18" spans="1:47" s="25" customFormat="1" ht="18" customHeight="1">
      <c r="A18" s="73">
        <v>158</v>
      </c>
      <c r="B18" s="73" t="s">
        <v>50</v>
      </c>
      <c r="C18" s="73" t="s">
        <v>51</v>
      </c>
      <c r="D18" s="73">
        <v>1086.9880000000001</v>
      </c>
      <c r="E18" s="73">
        <v>1201.4659999999999</v>
      </c>
      <c r="F18" s="73">
        <v>1116.8409999999999</v>
      </c>
      <c r="G18" s="73">
        <v>1218.107</v>
      </c>
      <c r="H18" s="73">
        <v>1294.6089999999999</v>
      </c>
      <c r="I18" s="73">
        <v>1384.5319999999999</v>
      </c>
      <c r="J18" s="73">
        <v>2051.0610000000001</v>
      </c>
      <c r="K18" s="73">
        <v>2485.2370000000001</v>
      </c>
      <c r="L18" s="73">
        <v>3015.3939999999998</v>
      </c>
      <c r="M18" s="73">
        <v>3017.0520000000001</v>
      </c>
      <c r="N18" s="73">
        <v>3103.6990000000001</v>
      </c>
      <c r="O18" s="73">
        <v>3536.8029999999999</v>
      </c>
      <c r="P18" s="73">
        <v>3852.7939999999999</v>
      </c>
      <c r="Q18" s="73">
        <v>4414.9639999999999</v>
      </c>
      <c r="R18" s="73">
        <v>4850.3490000000002</v>
      </c>
      <c r="S18" s="73">
        <v>5333.9269999999997</v>
      </c>
      <c r="T18" s="73">
        <v>4706.1890000000003</v>
      </c>
      <c r="U18" s="73">
        <v>4324.2790000000005</v>
      </c>
      <c r="V18" s="73">
        <v>3914.5749999999998</v>
      </c>
      <c r="W18" s="73">
        <v>4432.598</v>
      </c>
      <c r="X18" s="73">
        <v>4731.1989999999996</v>
      </c>
      <c r="Y18" s="73">
        <v>4159.8590000000004</v>
      </c>
      <c r="Z18" s="73">
        <v>3980.819</v>
      </c>
      <c r="AA18" s="73">
        <v>4302.9399999999996</v>
      </c>
      <c r="AB18" s="73">
        <v>4655.8230000000003</v>
      </c>
      <c r="AC18" s="73">
        <v>4571.8670000000002</v>
      </c>
      <c r="AD18" s="73">
        <v>4356.75</v>
      </c>
      <c r="AE18" s="73">
        <v>4356.3469999999998</v>
      </c>
      <c r="AF18" s="73">
        <v>4849.1850000000004</v>
      </c>
      <c r="AG18" s="73">
        <v>5035.1409999999996</v>
      </c>
      <c r="AH18" s="73">
        <v>5495.3869999999997</v>
      </c>
      <c r="AI18" s="73">
        <v>5905.6310000000003</v>
      </c>
      <c r="AJ18" s="73">
        <v>5937.857</v>
      </c>
      <c r="AK18" s="73">
        <v>4898.53</v>
      </c>
      <c r="AL18" s="73">
        <v>4769.8040000000001</v>
      </c>
      <c r="AM18" s="73">
        <v>4881.9120000000003</v>
      </c>
      <c r="AN18" s="73">
        <v>5001.4560000000001</v>
      </c>
      <c r="AO18" s="73">
        <v>5155.33</v>
      </c>
      <c r="AP18" s="73">
        <v>5294.89</v>
      </c>
      <c r="AQ18" s="73">
        <v>5433.393</v>
      </c>
      <c r="AR18" s="73">
        <v>2013</v>
      </c>
      <c r="AS18" s="74"/>
      <c r="AT18" s="75"/>
      <c r="AU18" s="75"/>
    </row>
    <row r="19" spans="1:47" s="25" customFormat="1" ht="18" customHeight="1">
      <c r="A19" s="73">
        <v>172</v>
      </c>
      <c r="B19" s="73" t="s">
        <v>52</v>
      </c>
      <c r="C19" s="73" t="s">
        <v>53</v>
      </c>
      <c r="D19" s="73">
        <v>55.048000000000002</v>
      </c>
      <c r="E19" s="73">
        <v>53.889000000000003</v>
      </c>
      <c r="F19" s="73">
        <v>54.433999999999997</v>
      </c>
      <c r="G19" s="73">
        <v>52.225999999999999</v>
      </c>
      <c r="H19" s="73">
        <v>54.194000000000003</v>
      </c>
      <c r="I19" s="73">
        <v>57.37</v>
      </c>
      <c r="J19" s="73">
        <v>75.114000000000004</v>
      </c>
      <c r="K19" s="73">
        <v>93.584999999999994</v>
      </c>
      <c r="L19" s="73">
        <v>111.384</v>
      </c>
      <c r="M19" s="73">
        <v>121.224</v>
      </c>
      <c r="N19" s="73">
        <v>144.47</v>
      </c>
      <c r="O19" s="73">
        <v>130.488</v>
      </c>
      <c r="P19" s="73">
        <v>114.976</v>
      </c>
      <c r="Q19" s="73">
        <v>90.747</v>
      </c>
      <c r="R19" s="73">
        <v>104.873</v>
      </c>
      <c r="S19" s="73">
        <v>135.87799999999999</v>
      </c>
      <c r="T19" s="73">
        <v>133.209</v>
      </c>
      <c r="U19" s="73">
        <v>127.80200000000001</v>
      </c>
      <c r="V19" s="73">
        <v>134.833</v>
      </c>
      <c r="W19" s="73">
        <v>135.40299999999999</v>
      </c>
      <c r="X19" s="73">
        <v>125.908</v>
      </c>
      <c r="Y19" s="73">
        <v>129.36099999999999</v>
      </c>
      <c r="Z19" s="73">
        <v>140.047</v>
      </c>
      <c r="AA19" s="73">
        <v>171.398</v>
      </c>
      <c r="AB19" s="73">
        <v>197.035</v>
      </c>
      <c r="AC19" s="73">
        <v>204.786</v>
      </c>
      <c r="AD19" s="73">
        <v>216.74199999999999</v>
      </c>
      <c r="AE19" s="73">
        <v>255.739</v>
      </c>
      <c r="AF19" s="73">
        <v>285.08699999999999</v>
      </c>
      <c r="AG19" s="73">
        <v>252.137</v>
      </c>
      <c r="AH19" s="73">
        <v>248.262</v>
      </c>
      <c r="AI19" s="73">
        <v>273.92500000000001</v>
      </c>
      <c r="AJ19" s="73">
        <v>255.91800000000001</v>
      </c>
      <c r="AK19" s="73">
        <v>267.41199999999998</v>
      </c>
      <c r="AL19" s="73">
        <v>276.27499999999998</v>
      </c>
      <c r="AM19" s="73">
        <v>280.66899999999998</v>
      </c>
      <c r="AN19" s="73">
        <v>291.90600000000001</v>
      </c>
      <c r="AO19" s="73">
        <v>305.18700000000001</v>
      </c>
      <c r="AP19" s="73">
        <v>318.91000000000003</v>
      </c>
      <c r="AQ19" s="73">
        <v>333.28500000000003</v>
      </c>
      <c r="AR19" s="73">
        <v>2013</v>
      </c>
      <c r="AS19" s="74"/>
      <c r="AT19" s="75"/>
      <c r="AU19" s="75"/>
    </row>
    <row r="20" spans="1:47" s="25" customFormat="1" ht="18" customHeight="1">
      <c r="A20" s="73">
        <v>174</v>
      </c>
      <c r="B20" s="73" t="s">
        <v>54</v>
      </c>
      <c r="C20" s="73" t="s">
        <v>55</v>
      </c>
      <c r="D20" s="73">
        <v>53.640999999999998</v>
      </c>
      <c r="E20" s="73">
        <v>49.500999999999998</v>
      </c>
      <c r="F20" s="73">
        <v>51.655000000000001</v>
      </c>
      <c r="G20" s="73">
        <v>46.703000000000003</v>
      </c>
      <c r="H20" s="73">
        <v>45.482999999999997</v>
      </c>
      <c r="I20" s="73">
        <v>45.133000000000003</v>
      </c>
      <c r="J20" s="73">
        <v>53.103000000000002</v>
      </c>
      <c r="K20" s="73">
        <v>61.784999999999997</v>
      </c>
      <c r="L20" s="73">
        <v>71.950999999999993</v>
      </c>
      <c r="M20" s="73">
        <v>74.564999999999998</v>
      </c>
      <c r="N20" s="73">
        <v>92.194999999999993</v>
      </c>
      <c r="O20" s="73">
        <v>99.421999999999997</v>
      </c>
      <c r="P20" s="73">
        <v>109.557</v>
      </c>
      <c r="Q20" s="73">
        <v>102.60899999999999</v>
      </c>
      <c r="R20" s="73">
        <v>109.825</v>
      </c>
      <c r="S20" s="73">
        <v>131.81800000000001</v>
      </c>
      <c r="T20" s="73">
        <v>139.31200000000001</v>
      </c>
      <c r="U20" s="73">
        <v>136.071</v>
      </c>
      <c r="V20" s="73">
        <v>136.77099999999999</v>
      </c>
      <c r="W20" s="73">
        <v>140.839</v>
      </c>
      <c r="X20" s="73">
        <v>127.605</v>
      </c>
      <c r="Y20" s="73">
        <v>131.14400000000001</v>
      </c>
      <c r="Z20" s="73">
        <v>147.91</v>
      </c>
      <c r="AA20" s="73">
        <v>194.99100000000001</v>
      </c>
      <c r="AB20" s="73">
        <v>230.34200000000001</v>
      </c>
      <c r="AC20" s="73">
        <v>240.49299999999999</v>
      </c>
      <c r="AD20" s="73">
        <v>261.95600000000002</v>
      </c>
      <c r="AE20" s="73">
        <v>305.87099999999998</v>
      </c>
      <c r="AF20" s="73">
        <v>343.2</v>
      </c>
      <c r="AG20" s="73">
        <v>321.84899999999999</v>
      </c>
      <c r="AH20" s="73">
        <v>294.77100000000002</v>
      </c>
      <c r="AI20" s="73">
        <v>290.15300000000002</v>
      </c>
      <c r="AJ20" s="73">
        <v>248.56200000000001</v>
      </c>
      <c r="AK20" s="73">
        <v>241.79599999999999</v>
      </c>
      <c r="AL20" s="73">
        <v>246.39699999999999</v>
      </c>
      <c r="AM20" s="73">
        <v>252.41800000000001</v>
      </c>
      <c r="AN20" s="73">
        <v>266.154</v>
      </c>
      <c r="AO20" s="73">
        <v>281.31</v>
      </c>
      <c r="AP20" s="73">
        <v>296.66300000000001</v>
      </c>
      <c r="AQ20" s="73">
        <v>314.87599999999998</v>
      </c>
      <c r="AR20" s="73">
        <v>2013</v>
      </c>
      <c r="AS20" s="74"/>
      <c r="AT20" s="75"/>
      <c r="AU20" s="75"/>
    </row>
    <row r="21" spans="1:47" s="25" customFormat="1" ht="18" customHeight="1">
      <c r="A21" s="73">
        <v>176</v>
      </c>
      <c r="B21" s="73" t="s">
        <v>56</v>
      </c>
      <c r="C21" s="73" t="s">
        <v>57</v>
      </c>
      <c r="D21" s="73">
        <v>3.331</v>
      </c>
      <c r="E21" s="73">
        <v>3.4369999999999998</v>
      </c>
      <c r="F21" s="73">
        <v>3.1549999999999998</v>
      </c>
      <c r="G21" s="73">
        <v>2.722</v>
      </c>
      <c r="H21" s="73">
        <v>2.8180000000000001</v>
      </c>
      <c r="I21" s="73">
        <v>2.9380000000000002</v>
      </c>
      <c r="J21" s="73">
        <v>3.931</v>
      </c>
      <c r="K21" s="73">
        <v>5.4390000000000001</v>
      </c>
      <c r="L21" s="73">
        <v>6.0129999999999999</v>
      </c>
      <c r="M21" s="73">
        <v>5.5810000000000004</v>
      </c>
      <c r="N21" s="73">
        <v>6.3639999999999999</v>
      </c>
      <c r="O21" s="73">
        <v>6.798</v>
      </c>
      <c r="P21" s="73">
        <v>6.9669999999999996</v>
      </c>
      <c r="Q21" s="73">
        <v>6.1230000000000002</v>
      </c>
      <c r="R21" s="73">
        <v>6.29</v>
      </c>
      <c r="S21" s="73">
        <v>7.01</v>
      </c>
      <c r="T21" s="73">
        <v>7.31</v>
      </c>
      <c r="U21" s="73">
        <v>7.4160000000000004</v>
      </c>
      <c r="V21" s="73">
        <v>8.2680000000000007</v>
      </c>
      <c r="W21" s="73">
        <v>8.734</v>
      </c>
      <c r="X21" s="73">
        <v>8.6769999999999996</v>
      </c>
      <c r="Y21" s="73">
        <v>7.9</v>
      </c>
      <c r="Z21" s="73">
        <v>8.9139999999999997</v>
      </c>
      <c r="AA21" s="73">
        <v>10.968999999999999</v>
      </c>
      <c r="AB21" s="73">
        <v>13.250999999999999</v>
      </c>
      <c r="AC21" s="73">
        <v>16.32</v>
      </c>
      <c r="AD21" s="73">
        <v>16.73</v>
      </c>
      <c r="AE21" s="73">
        <v>20.425999999999998</v>
      </c>
      <c r="AF21" s="73">
        <v>16.831</v>
      </c>
      <c r="AG21" s="73">
        <v>12.115</v>
      </c>
      <c r="AH21" s="73">
        <v>12.565</v>
      </c>
      <c r="AI21" s="73">
        <v>14.032999999999999</v>
      </c>
      <c r="AJ21" s="73">
        <v>13.584</v>
      </c>
      <c r="AK21" s="73">
        <v>14.617000000000001</v>
      </c>
      <c r="AL21" s="73">
        <v>16.196999999999999</v>
      </c>
      <c r="AM21" s="73">
        <v>17.216000000000001</v>
      </c>
      <c r="AN21" s="73">
        <v>18.169</v>
      </c>
      <c r="AO21" s="73">
        <v>19.661999999999999</v>
      </c>
      <c r="AP21" s="73">
        <v>21.734999999999999</v>
      </c>
      <c r="AQ21" s="73">
        <v>23.192</v>
      </c>
      <c r="AR21" s="73">
        <v>2013</v>
      </c>
      <c r="AS21" s="74"/>
      <c r="AT21" s="75"/>
      <c r="AU21" s="75"/>
    </row>
    <row r="22" spans="1:47" s="25" customFormat="1" ht="18" customHeight="1">
      <c r="A22" s="73">
        <v>178</v>
      </c>
      <c r="B22" s="73" t="s">
        <v>58</v>
      </c>
      <c r="C22" s="73" t="s">
        <v>59</v>
      </c>
      <c r="D22" s="73">
        <v>21.364999999999998</v>
      </c>
      <c r="E22" s="73">
        <v>20.366</v>
      </c>
      <c r="F22" s="73">
        <v>21.253</v>
      </c>
      <c r="G22" s="73">
        <v>20.56</v>
      </c>
      <c r="H22" s="73">
        <v>19.831</v>
      </c>
      <c r="I22" s="73">
        <v>21.117000000000001</v>
      </c>
      <c r="J22" s="73">
        <v>28.315999999999999</v>
      </c>
      <c r="K22" s="73">
        <v>33.57</v>
      </c>
      <c r="L22" s="73">
        <v>36.776000000000003</v>
      </c>
      <c r="M22" s="73">
        <v>37.930999999999997</v>
      </c>
      <c r="N22" s="73">
        <v>48.067</v>
      </c>
      <c r="O22" s="73">
        <v>48.719000000000001</v>
      </c>
      <c r="P22" s="73">
        <v>54.773000000000003</v>
      </c>
      <c r="Q22" s="73">
        <v>50.753</v>
      </c>
      <c r="R22" s="73">
        <v>55.691000000000003</v>
      </c>
      <c r="S22" s="73">
        <v>69.093999999999994</v>
      </c>
      <c r="T22" s="73">
        <v>75.725999999999999</v>
      </c>
      <c r="U22" s="73">
        <v>82.766000000000005</v>
      </c>
      <c r="V22" s="73">
        <v>89.923000000000002</v>
      </c>
      <c r="W22" s="73">
        <v>98.671000000000006</v>
      </c>
      <c r="X22" s="73">
        <v>99.608999999999995</v>
      </c>
      <c r="Y22" s="73">
        <v>108.548</v>
      </c>
      <c r="Z22" s="73">
        <v>127.666</v>
      </c>
      <c r="AA22" s="73">
        <v>163.78899999999999</v>
      </c>
      <c r="AB22" s="73">
        <v>193.297</v>
      </c>
      <c r="AC22" s="73">
        <v>210.72300000000001</v>
      </c>
      <c r="AD22" s="73">
        <v>230.73699999999999</v>
      </c>
      <c r="AE22" s="73">
        <v>269.67099999999999</v>
      </c>
      <c r="AF22" s="73">
        <v>275.02</v>
      </c>
      <c r="AG22" s="73">
        <v>234.149</v>
      </c>
      <c r="AH22" s="73">
        <v>218.84299999999999</v>
      </c>
      <c r="AI22" s="73">
        <v>237.99</v>
      </c>
      <c r="AJ22" s="73">
        <v>222.089</v>
      </c>
      <c r="AK22" s="73">
        <v>232.15</v>
      </c>
      <c r="AL22" s="73">
        <v>245.82</v>
      </c>
      <c r="AM22" s="73">
        <v>252.64</v>
      </c>
      <c r="AN22" s="73">
        <v>262.33100000000002</v>
      </c>
      <c r="AO22" s="73">
        <v>273.91800000000001</v>
      </c>
      <c r="AP22" s="73">
        <v>286.274</v>
      </c>
      <c r="AQ22" s="73">
        <v>298.65600000000001</v>
      </c>
      <c r="AR22" s="73">
        <v>2012</v>
      </c>
      <c r="AS22" s="74"/>
      <c r="AT22" s="75"/>
      <c r="AU22" s="75"/>
    </row>
    <row r="23" spans="1:47" s="25" customFormat="1" ht="18" customHeight="1">
      <c r="A23" s="73">
        <v>181</v>
      </c>
      <c r="B23" s="73" t="s">
        <v>60</v>
      </c>
      <c r="C23" s="73" t="s">
        <v>61</v>
      </c>
      <c r="D23" s="73" t="s">
        <v>62</v>
      </c>
      <c r="E23" s="73" t="s">
        <v>62</v>
      </c>
      <c r="F23" s="73" t="s">
        <v>62</v>
      </c>
      <c r="G23" s="73" t="s">
        <v>62</v>
      </c>
      <c r="H23" s="73" t="s">
        <v>62</v>
      </c>
      <c r="I23" s="73" t="s">
        <v>62</v>
      </c>
      <c r="J23" s="73" t="s">
        <v>62</v>
      </c>
      <c r="K23" s="73" t="s">
        <v>62</v>
      </c>
      <c r="L23" s="73" t="s">
        <v>62</v>
      </c>
      <c r="M23" s="73" t="s">
        <v>62</v>
      </c>
      <c r="N23" s="73" t="s">
        <v>62</v>
      </c>
      <c r="O23" s="73" t="s">
        <v>62</v>
      </c>
      <c r="P23" s="73" t="s">
        <v>62</v>
      </c>
      <c r="Q23" s="73" t="s">
        <v>62</v>
      </c>
      <c r="R23" s="73" t="s">
        <v>62</v>
      </c>
      <c r="S23" s="73">
        <v>3.734</v>
      </c>
      <c r="T23" s="73">
        <v>3.8079999999999998</v>
      </c>
      <c r="U23" s="73">
        <v>3.77</v>
      </c>
      <c r="V23" s="73">
        <v>3.9529999999999998</v>
      </c>
      <c r="W23" s="73">
        <v>4.0549999999999997</v>
      </c>
      <c r="X23" s="73">
        <v>4.0430000000000001</v>
      </c>
      <c r="Y23" s="73">
        <v>4.0259999999999998</v>
      </c>
      <c r="Z23" s="73">
        <v>4.3949999999999996</v>
      </c>
      <c r="AA23" s="73">
        <v>5.2469999999999999</v>
      </c>
      <c r="AB23" s="73">
        <v>5.8029999999999999</v>
      </c>
      <c r="AC23" s="73">
        <v>6.1390000000000002</v>
      </c>
      <c r="AD23" s="73">
        <v>6.5640000000000001</v>
      </c>
      <c r="AE23" s="73">
        <v>7.6929999999999996</v>
      </c>
      <c r="AF23" s="73">
        <v>8.7759999999999998</v>
      </c>
      <c r="AG23" s="73">
        <v>8.2959999999999994</v>
      </c>
      <c r="AH23" s="73">
        <v>8.57</v>
      </c>
      <c r="AI23" s="73">
        <v>9.3109999999999999</v>
      </c>
      <c r="AJ23" s="73">
        <v>8.8870000000000005</v>
      </c>
      <c r="AK23" s="73">
        <v>9.6460000000000008</v>
      </c>
      <c r="AL23" s="73">
        <v>10.26</v>
      </c>
      <c r="AM23" s="73">
        <v>10.605</v>
      </c>
      <c r="AN23" s="73">
        <v>11.074</v>
      </c>
      <c r="AO23" s="73">
        <v>11.576000000000001</v>
      </c>
      <c r="AP23" s="73">
        <v>12.068</v>
      </c>
      <c r="AQ23" s="73">
        <v>12.561999999999999</v>
      </c>
      <c r="AR23" s="73">
        <v>2012</v>
      </c>
      <c r="AS23" s="74"/>
      <c r="AT23" s="75"/>
      <c r="AU23" s="75"/>
    </row>
    <row r="24" spans="1:47" s="25" customFormat="1" ht="18" customHeight="1">
      <c r="A24" s="73">
        <v>182</v>
      </c>
      <c r="B24" s="73" t="s">
        <v>63</v>
      </c>
      <c r="C24" s="73" t="s">
        <v>64</v>
      </c>
      <c r="D24" s="73">
        <v>32.116</v>
      </c>
      <c r="E24" s="73">
        <v>31.986999999999998</v>
      </c>
      <c r="F24" s="73">
        <v>30.215</v>
      </c>
      <c r="G24" s="73">
        <v>27.841000000000001</v>
      </c>
      <c r="H24" s="73">
        <v>25.56</v>
      </c>
      <c r="I24" s="73">
        <v>26.82</v>
      </c>
      <c r="J24" s="73">
        <v>37.298000000000002</v>
      </c>
      <c r="K24" s="73">
        <v>46.671999999999997</v>
      </c>
      <c r="L24" s="73">
        <v>54.598999999999997</v>
      </c>
      <c r="M24" s="73">
        <v>58.904000000000003</v>
      </c>
      <c r="N24" s="73">
        <v>78.241</v>
      </c>
      <c r="O24" s="73">
        <v>88.548000000000002</v>
      </c>
      <c r="P24" s="73">
        <v>106.488</v>
      </c>
      <c r="Q24" s="73">
        <v>93.703999999999994</v>
      </c>
      <c r="R24" s="73">
        <v>98.188000000000002</v>
      </c>
      <c r="S24" s="73">
        <v>116.399</v>
      </c>
      <c r="T24" s="73">
        <v>121.179</v>
      </c>
      <c r="U24" s="73">
        <v>115.854</v>
      </c>
      <c r="V24" s="73">
        <v>123.035</v>
      </c>
      <c r="W24" s="73">
        <v>126.59</v>
      </c>
      <c r="X24" s="73">
        <v>117.64400000000001</v>
      </c>
      <c r="Y24" s="73">
        <v>120.435</v>
      </c>
      <c r="Z24" s="73">
        <v>132.75399999999999</v>
      </c>
      <c r="AA24" s="73">
        <v>162.24199999999999</v>
      </c>
      <c r="AB24" s="73">
        <v>185.64099999999999</v>
      </c>
      <c r="AC24" s="73">
        <v>192.18100000000001</v>
      </c>
      <c r="AD24" s="73">
        <v>201.97800000000001</v>
      </c>
      <c r="AE24" s="73">
        <v>232.07499999999999</v>
      </c>
      <c r="AF24" s="73">
        <v>253.11</v>
      </c>
      <c r="AG24" s="73">
        <v>234.727</v>
      </c>
      <c r="AH24" s="73">
        <v>229.36600000000001</v>
      </c>
      <c r="AI24" s="73">
        <v>238.10599999999999</v>
      </c>
      <c r="AJ24" s="73">
        <v>212.25800000000001</v>
      </c>
      <c r="AK24" s="73">
        <v>220.06200000000001</v>
      </c>
      <c r="AL24" s="73">
        <v>228.16800000000001</v>
      </c>
      <c r="AM24" s="73">
        <v>231.97</v>
      </c>
      <c r="AN24" s="73">
        <v>241.28</v>
      </c>
      <c r="AO24" s="73">
        <v>252.15799999999999</v>
      </c>
      <c r="AP24" s="73">
        <v>263.24799999999999</v>
      </c>
      <c r="AQ24" s="73">
        <v>274.85500000000002</v>
      </c>
      <c r="AR24" s="73">
        <v>2012</v>
      </c>
      <c r="AS24" s="74"/>
      <c r="AT24" s="75"/>
      <c r="AU24" s="75"/>
    </row>
    <row r="25" spans="1:47" s="25" customFormat="1" ht="18" customHeight="1">
      <c r="A25" s="73">
        <v>184</v>
      </c>
      <c r="B25" s="73" t="s">
        <v>65</v>
      </c>
      <c r="C25" s="73" t="s">
        <v>66</v>
      </c>
      <c r="D25" s="73">
        <v>224.36799999999999</v>
      </c>
      <c r="E25" s="73">
        <v>198.92099999999999</v>
      </c>
      <c r="F25" s="73">
        <v>192.16800000000001</v>
      </c>
      <c r="G25" s="73">
        <v>168.06800000000001</v>
      </c>
      <c r="H25" s="73">
        <v>167.607</v>
      </c>
      <c r="I25" s="73">
        <v>176.59</v>
      </c>
      <c r="J25" s="73">
        <v>244.34299999999999</v>
      </c>
      <c r="K25" s="73">
        <v>309.57100000000003</v>
      </c>
      <c r="L25" s="73">
        <v>363.70699999999999</v>
      </c>
      <c r="M25" s="73">
        <v>401.16300000000001</v>
      </c>
      <c r="N25" s="73">
        <v>520.41499999999996</v>
      </c>
      <c r="O25" s="73">
        <v>560.48</v>
      </c>
      <c r="P25" s="73">
        <v>612.66899999999998</v>
      </c>
      <c r="Q25" s="73">
        <v>514.65800000000002</v>
      </c>
      <c r="R25" s="73">
        <v>516.42600000000004</v>
      </c>
      <c r="S25" s="73">
        <v>596.94100000000003</v>
      </c>
      <c r="T25" s="73">
        <v>622.29899999999998</v>
      </c>
      <c r="U25" s="73">
        <v>573.05200000000002</v>
      </c>
      <c r="V25" s="73">
        <v>601.28499999999997</v>
      </c>
      <c r="W25" s="73">
        <v>618.34100000000001</v>
      </c>
      <c r="X25" s="73">
        <v>582.048</v>
      </c>
      <c r="Y25" s="73">
        <v>609.37900000000002</v>
      </c>
      <c r="Z25" s="73">
        <v>688.72500000000002</v>
      </c>
      <c r="AA25" s="73">
        <v>885.53099999999995</v>
      </c>
      <c r="AB25" s="73">
        <v>1045.9839999999999</v>
      </c>
      <c r="AC25" s="73">
        <v>1132.7629999999999</v>
      </c>
      <c r="AD25" s="73">
        <v>1237.501</v>
      </c>
      <c r="AE25" s="73">
        <v>1443.5</v>
      </c>
      <c r="AF25" s="73">
        <v>1600.913</v>
      </c>
      <c r="AG25" s="73">
        <v>1458.1110000000001</v>
      </c>
      <c r="AH25" s="73">
        <v>1387.4269999999999</v>
      </c>
      <c r="AI25" s="73">
        <v>1455.867</v>
      </c>
      <c r="AJ25" s="73">
        <v>1323.2139999999999</v>
      </c>
      <c r="AK25" s="73">
        <v>1358.6869999999999</v>
      </c>
      <c r="AL25" s="73">
        <v>1400.4829999999999</v>
      </c>
      <c r="AM25" s="73">
        <v>1421.7090000000001</v>
      </c>
      <c r="AN25" s="73">
        <v>1469.105</v>
      </c>
      <c r="AO25" s="73">
        <v>1525.2919999999999</v>
      </c>
      <c r="AP25" s="73">
        <v>1585.414</v>
      </c>
      <c r="AQ25" s="73">
        <v>1650.1579999999999</v>
      </c>
      <c r="AR25" s="73">
        <v>2013</v>
      </c>
      <c r="AS25" s="74"/>
      <c r="AT25" s="75"/>
      <c r="AU25" s="75"/>
    </row>
    <row r="26" spans="1:47" s="25" customFormat="1" ht="18" customHeight="1">
      <c r="A26" s="73">
        <v>186</v>
      </c>
      <c r="B26" s="73" t="s">
        <v>67</v>
      </c>
      <c r="C26" s="73" t="s">
        <v>68</v>
      </c>
      <c r="D26" s="73">
        <v>94.257999999999996</v>
      </c>
      <c r="E26" s="73">
        <v>95.495999999999995</v>
      </c>
      <c r="F26" s="73">
        <v>86.766000000000005</v>
      </c>
      <c r="G26" s="73">
        <v>82.911000000000001</v>
      </c>
      <c r="H26" s="73">
        <v>80.641999999999996</v>
      </c>
      <c r="I26" s="73">
        <v>90.58</v>
      </c>
      <c r="J26" s="73">
        <v>100.483</v>
      </c>
      <c r="K26" s="73">
        <v>115.898</v>
      </c>
      <c r="L26" s="73">
        <v>121.901</v>
      </c>
      <c r="M26" s="73">
        <v>144.08500000000001</v>
      </c>
      <c r="N26" s="73">
        <v>202.24700000000001</v>
      </c>
      <c r="O26" s="73">
        <v>203.49100000000001</v>
      </c>
      <c r="P26" s="73">
        <v>213.78299999999999</v>
      </c>
      <c r="Q26" s="73">
        <v>242.46799999999999</v>
      </c>
      <c r="R26" s="73">
        <v>174.99</v>
      </c>
      <c r="S26" s="73">
        <v>227.81</v>
      </c>
      <c r="T26" s="73">
        <v>244.386</v>
      </c>
      <c r="U26" s="73">
        <v>255.64699999999999</v>
      </c>
      <c r="V26" s="73">
        <v>269.52800000000002</v>
      </c>
      <c r="W26" s="73">
        <v>250.334</v>
      </c>
      <c r="X26" s="73">
        <v>266.67099999999999</v>
      </c>
      <c r="Y26" s="73">
        <v>196.05699999999999</v>
      </c>
      <c r="Z26" s="73">
        <v>232.45</v>
      </c>
      <c r="AA26" s="73">
        <v>303.12299999999999</v>
      </c>
      <c r="AB26" s="73">
        <v>392.233</v>
      </c>
      <c r="AC26" s="73">
        <v>482.73700000000002</v>
      </c>
      <c r="AD26" s="73">
        <v>529.27800000000002</v>
      </c>
      <c r="AE26" s="73">
        <v>646.42499999999995</v>
      </c>
      <c r="AF26" s="73">
        <v>730.62800000000004</v>
      </c>
      <c r="AG26" s="73">
        <v>614.38900000000001</v>
      </c>
      <c r="AH26" s="73">
        <v>731.53899999999999</v>
      </c>
      <c r="AI26" s="73">
        <v>774.72900000000004</v>
      </c>
      <c r="AJ26" s="73">
        <v>788.60500000000002</v>
      </c>
      <c r="AK26" s="73">
        <v>819.99</v>
      </c>
      <c r="AL26" s="73">
        <v>813.31600000000003</v>
      </c>
      <c r="AM26" s="73">
        <v>861.07899999999995</v>
      </c>
      <c r="AN26" s="73">
        <v>910.93</v>
      </c>
      <c r="AO26" s="73">
        <v>965.45</v>
      </c>
      <c r="AP26" s="73">
        <v>1021.982</v>
      </c>
      <c r="AQ26" s="73">
        <v>1081.7139999999999</v>
      </c>
      <c r="AR26" s="73">
        <v>2012</v>
      </c>
      <c r="AS26" s="74"/>
      <c r="AT26" s="75"/>
      <c r="AU26" s="75"/>
    </row>
    <row r="27" spans="1:47" s="25" customFormat="1" ht="18" customHeight="1">
      <c r="A27" s="73">
        <v>193</v>
      </c>
      <c r="B27" s="73" t="s">
        <v>69</v>
      </c>
      <c r="C27" s="73" t="s">
        <v>70</v>
      </c>
      <c r="D27" s="73">
        <v>163.72399999999999</v>
      </c>
      <c r="E27" s="73">
        <v>189.33500000000001</v>
      </c>
      <c r="F27" s="73">
        <v>187.96700000000001</v>
      </c>
      <c r="G27" s="73">
        <v>180.35900000000001</v>
      </c>
      <c r="H27" s="73">
        <v>198.10400000000001</v>
      </c>
      <c r="I27" s="73">
        <v>175.24100000000001</v>
      </c>
      <c r="J27" s="73">
        <v>182.36799999999999</v>
      </c>
      <c r="K27" s="73">
        <v>214.14599999999999</v>
      </c>
      <c r="L27" s="73">
        <v>272.435</v>
      </c>
      <c r="M27" s="73">
        <v>308.26499999999999</v>
      </c>
      <c r="N27" s="73">
        <v>323.44400000000002</v>
      </c>
      <c r="O27" s="73">
        <v>324.17399999999998</v>
      </c>
      <c r="P27" s="73">
        <v>317.64400000000001</v>
      </c>
      <c r="Q27" s="73">
        <v>309.017</v>
      </c>
      <c r="R27" s="73">
        <v>353.15899999999999</v>
      </c>
      <c r="S27" s="73">
        <v>379.721</v>
      </c>
      <c r="T27" s="73">
        <v>425.178</v>
      </c>
      <c r="U27" s="73">
        <v>426.75700000000001</v>
      </c>
      <c r="V27" s="73">
        <v>380.55599999999998</v>
      </c>
      <c r="W27" s="73">
        <v>411.31900000000002</v>
      </c>
      <c r="X27" s="73">
        <v>399.476</v>
      </c>
      <c r="Y27" s="73">
        <v>376.84500000000003</v>
      </c>
      <c r="Z27" s="73">
        <v>423.81099999999998</v>
      </c>
      <c r="AA27" s="73">
        <v>540.76400000000001</v>
      </c>
      <c r="AB27" s="73">
        <v>657.79399999999998</v>
      </c>
      <c r="AC27" s="73">
        <v>733.05899999999997</v>
      </c>
      <c r="AD27" s="73">
        <v>781.51700000000005</v>
      </c>
      <c r="AE27" s="73">
        <v>948.91300000000001</v>
      </c>
      <c r="AF27" s="73">
        <v>1054.596</v>
      </c>
      <c r="AG27" s="73">
        <v>997.63599999999997</v>
      </c>
      <c r="AH27" s="73">
        <v>1249.364</v>
      </c>
      <c r="AI27" s="73">
        <v>1498.366</v>
      </c>
      <c r="AJ27" s="73">
        <v>1555.6279999999999</v>
      </c>
      <c r="AK27" s="73">
        <v>1505.924</v>
      </c>
      <c r="AL27" s="73">
        <v>1482.539</v>
      </c>
      <c r="AM27" s="73">
        <v>1534.6</v>
      </c>
      <c r="AN27" s="73">
        <v>1589.5419999999999</v>
      </c>
      <c r="AO27" s="73">
        <v>1650.162</v>
      </c>
      <c r="AP27" s="73">
        <v>1714.7090000000001</v>
      </c>
      <c r="AQ27" s="73">
        <v>1781.4570000000001</v>
      </c>
      <c r="AR27" s="73">
        <v>2013</v>
      </c>
      <c r="AS27" s="74"/>
      <c r="AT27" s="75"/>
      <c r="AU27" s="75"/>
    </row>
    <row r="28" spans="1:47" s="25" customFormat="1" ht="18" customHeight="1">
      <c r="A28" s="73">
        <v>196</v>
      </c>
      <c r="B28" s="73" t="s">
        <v>71</v>
      </c>
      <c r="C28" s="73" t="s">
        <v>72</v>
      </c>
      <c r="D28" s="73">
        <v>22.382999999999999</v>
      </c>
      <c r="E28" s="73">
        <v>23.297000000000001</v>
      </c>
      <c r="F28" s="73">
        <v>23.064</v>
      </c>
      <c r="G28" s="73">
        <v>22.317</v>
      </c>
      <c r="H28" s="73">
        <v>22.210999999999999</v>
      </c>
      <c r="I28" s="73">
        <v>22.379000000000001</v>
      </c>
      <c r="J28" s="73">
        <v>27.231999999999999</v>
      </c>
      <c r="K28" s="73">
        <v>36.704999999999998</v>
      </c>
      <c r="L28" s="73">
        <v>45.162999999999997</v>
      </c>
      <c r="M28" s="73">
        <v>43.664000000000001</v>
      </c>
      <c r="N28" s="73">
        <v>45.323999999999998</v>
      </c>
      <c r="O28" s="73">
        <v>43.197000000000003</v>
      </c>
      <c r="P28" s="73">
        <v>41.2</v>
      </c>
      <c r="Q28" s="73">
        <v>44.390999999999998</v>
      </c>
      <c r="R28" s="73">
        <v>52.365000000000002</v>
      </c>
      <c r="S28" s="73">
        <v>61.704000000000001</v>
      </c>
      <c r="T28" s="73">
        <v>68.546000000000006</v>
      </c>
      <c r="U28" s="73">
        <v>68.290999999999997</v>
      </c>
      <c r="V28" s="73">
        <v>56.173999999999999</v>
      </c>
      <c r="W28" s="73">
        <v>58.289000000000001</v>
      </c>
      <c r="X28" s="73">
        <v>53.518999999999998</v>
      </c>
      <c r="Y28" s="73">
        <v>52.529000000000003</v>
      </c>
      <c r="Z28" s="73">
        <v>61.459000000000003</v>
      </c>
      <c r="AA28" s="73">
        <v>81.646000000000001</v>
      </c>
      <c r="AB28" s="73">
        <v>100.702</v>
      </c>
      <c r="AC28" s="73">
        <v>112.309</v>
      </c>
      <c r="AD28" s="73">
        <v>108.589</v>
      </c>
      <c r="AE28" s="73">
        <v>132.90600000000001</v>
      </c>
      <c r="AF28" s="73">
        <v>132.73699999999999</v>
      </c>
      <c r="AG28" s="73">
        <v>119.465</v>
      </c>
      <c r="AH28" s="73">
        <v>142.292</v>
      </c>
      <c r="AI28" s="73">
        <v>162.66900000000001</v>
      </c>
      <c r="AJ28" s="73">
        <v>170.369</v>
      </c>
      <c r="AK28" s="73">
        <v>181.57400000000001</v>
      </c>
      <c r="AL28" s="73">
        <v>201.02799999999999</v>
      </c>
      <c r="AM28" s="73">
        <v>211.37100000000001</v>
      </c>
      <c r="AN28" s="73">
        <v>220.20400000000001</v>
      </c>
      <c r="AO28" s="73">
        <v>229.47399999999999</v>
      </c>
      <c r="AP28" s="73">
        <v>241.107</v>
      </c>
      <c r="AQ28" s="73">
        <v>252.41</v>
      </c>
      <c r="AR28" s="73">
        <v>2012</v>
      </c>
      <c r="AS28" s="74"/>
      <c r="AT28" s="75"/>
      <c r="AU28" s="75"/>
    </row>
    <row r="29" spans="1:47" s="25" customFormat="1" ht="18" customHeight="1">
      <c r="A29" s="73">
        <v>199</v>
      </c>
      <c r="B29" s="73" t="s">
        <v>73</v>
      </c>
      <c r="C29" s="73" t="s">
        <v>74</v>
      </c>
      <c r="D29" s="73">
        <v>80.546999999999997</v>
      </c>
      <c r="E29" s="73">
        <v>82.796999999999997</v>
      </c>
      <c r="F29" s="73">
        <v>75.938999999999993</v>
      </c>
      <c r="G29" s="73">
        <v>84.686999999999998</v>
      </c>
      <c r="H29" s="73">
        <v>74.936999999999998</v>
      </c>
      <c r="I29" s="73">
        <v>57.273000000000003</v>
      </c>
      <c r="J29" s="73">
        <v>65.424000000000007</v>
      </c>
      <c r="K29" s="73">
        <v>85.792000000000002</v>
      </c>
      <c r="L29" s="73">
        <v>92.234999999999999</v>
      </c>
      <c r="M29" s="73">
        <v>95.978999999999999</v>
      </c>
      <c r="N29" s="73">
        <v>111.998</v>
      </c>
      <c r="O29" s="73">
        <v>120.24299999999999</v>
      </c>
      <c r="P29" s="73">
        <v>130.53200000000001</v>
      </c>
      <c r="Q29" s="73">
        <v>130.44800000000001</v>
      </c>
      <c r="R29" s="73">
        <v>135.82</v>
      </c>
      <c r="S29" s="73">
        <v>151.11699999999999</v>
      </c>
      <c r="T29" s="73">
        <v>143.83099999999999</v>
      </c>
      <c r="U29" s="73">
        <v>148.83600000000001</v>
      </c>
      <c r="V29" s="73">
        <v>134.215</v>
      </c>
      <c r="W29" s="73">
        <v>133.10499999999999</v>
      </c>
      <c r="X29" s="73">
        <v>132.96700000000001</v>
      </c>
      <c r="Y29" s="73">
        <v>118.56399999999999</v>
      </c>
      <c r="Z29" s="73">
        <v>111.357</v>
      </c>
      <c r="AA29" s="73">
        <v>168.21700000000001</v>
      </c>
      <c r="AB29" s="73">
        <v>219.41900000000001</v>
      </c>
      <c r="AC29" s="73">
        <v>246.95099999999999</v>
      </c>
      <c r="AD29" s="73">
        <v>261.17599999999999</v>
      </c>
      <c r="AE29" s="73">
        <v>285.80500000000001</v>
      </c>
      <c r="AF29" s="73">
        <v>273.45299999999997</v>
      </c>
      <c r="AG29" s="73">
        <v>285.416</v>
      </c>
      <c r="AH29" s="73">
        <v>365.16500000000002</v>
      </c>
      <c r="AI29" s="73">
        <v>404.34300000000002</v>
      </c>
      <c r="AJ29" s="73">
        <v>382.34</v>
      </c>
      <c r="AK29" s="73">
        <v>350.8</v>
      </c>
      <c r="AL29" s="73">
        <v>341.21600000000001</v>
      </c>
      <c r="AM29" s="73">
        <v>352.52800000000002</v>
      </c>
      <c r="AN29" s="73">
        <v>369.32600000000002</v>
      </c>
      <c r="AO29" s="73">
        <v>387.67899999999997</v>
      </c>
      <c r="AP29" s="73">
        <v>406.642</v>
      </c>
      <c r="AQ29" s="73">
        <v>426.81900000000002</v>
      </c>
      <c r="AR29" s="73">
        <v>2012</v>
      </c>
      <c r="AS29" s="74"/>
      <c r="AT29" s="75"/>
      <c r="AU29" s="75"/>
    </row>
    <row r="30" spans="1:47" s="25" customFormat="1" ht="18" customHeight="1">
      <c r="A30" s="73">
        <v>213</v>
      </c>
      <c r="B30" s="73" t="s">
        <v>75</v>
      </c>
      <c r="C30" s="73" t="s">
        <v>76</v>
      </c>
      <c r="D30" s="73">
        <v>249.941</v>
      </c>
      <c r="E30" s="73">
        <v>202.99600000000001</v>
      </c>
      <c r="F30" s="73">
        <v>100.801</v>
      </c>
      <c r="G30" s="73">
        <v>124.349</v>
      </c>
      <c r="H30" s="73">
        <v>139.61799999999999</v>
      </c>
      <c r="I30" s="73">
        <v>105.453</v>
      </c>
      <c r="J30" s="73">
        <v>126.807</v>
      </c>
      <c r="K30" s="73">
        <v>130.012</v>
      </c>
      <c r="L30" s="73">
        <v>152.28399999999999</v>
      </c>
      <c r="M30" s="73">
        <v>97.703000000000003</v>
      </c>
      <c r="N30" s="73">
        <v>169.00899999999999</v>
      </c>
      <c r="O30" s="73">
        <v>226.715</v>
      </c>
      <c r="P30" s="73">
        <v>273.56799999999998</v>
      </c>
      <c r="Q30" s="73">
        <v>282.81</v>
      </c>
      <c r="R30" s="73">
        <v>307.84399999999999</v>
      </c>
      <c r="S30" s="73">
        <v>308.55099999999999</v>
      </c>
      <c r="T30" s="73">
        <v>325.43400000000003</v>
      </c>
      <c r="U30" s="73">
        <v>350.197</v>
      </c>
      <c r="V30" s="73">
        <v>357.47899999999998</v>
      </c>
      <c r="W30" s="73">
        <v>339.03399999999999</v>
      </c>
      <c r="X30" s="73">
        <v>339.84800000000001</v>
      </c>
      <c r="Y30" s="73">
        <v>321.30500000000001</v>
      </c>
      <c r="Z30" s="73">
        <v>116.867</v>
      </c>
      <c r="AA30" s="73">
        <v>152.63399999999999</v>
      </c>
      <c r="AB30" s="73">
        <v>181.89400000000001</v>
      </c>
      <c r="AC30" s="73">
        <v>220.90700000000001</v>
      </c>
      <c r="AD30" s="73">
        <v>262.81400000000002</v>
      </c>
      <c r="AE30" s="73">
        <v>329.27499999999998</v>
      </c>
      <c r="AF30" s="73">
        <v>403.74400000000003</v>
      </c>
      <c r="AG30" s="73">
        <v>376.82600000000002</v>
      </c>
      <c r="AH30" s="73">
        <v>461.512</v>
      </c>
      <c r="AI30" s="73">
        <v>556.56399999999996</v>
      </c>
      <c r="AJ30" s="73">
        <v>603.03800000000001</v>
      </c>
      <c r="AK30" s="73">
        <v>610.28800000000001</v>
      </c>
      <c r="AL30" s="73">
        <v>536.15499999999997</v>
      </c>
      <c r="AM30" s="73">
        <v>539.94399999999996</v>
      </c>
      <c r="AN30" s="73">
        <v>555.96900000000005</v>
      </c>
      <c r="AO30" s="73">
        <v>571.47500000000002</v>
      </c>
      <c r="AP30" s="73">
        <v>587.73299999999995</v>
      </c>
      <c r="AQ30" s="73">
        <v>606.27700000000004</v>
      </c>
      <c r="AR30" s="73">
        <v>2012</v>
      </c>
      <c r="AS30" s="74"/>
      <c r="AT30" s="75"/>
      <c r="AU30" s="75"/>
    </row>
    <row r="31" spans="1:47" s="25" customFormat="1" ht="18" customHeight="1">
      <c r="A31" s="73">
        <v>218</v>
      </c>
      <c r="B31" s="73" t="s">
        <v>77</v>
      </c>
      <c r="C31" s="73" t="s">
        <v>78</v>
      </c>
      <c r="D31" s="73">
        <v>3.589</v>
      </c>
      <c r="E31" s="73">
        <v>3.44</v>
      </c>
      <c r="F31" s="73">
        <v>3.8130000000000002</v>
      </c>
      <c r="G31" s="73">
        <v>3.609</v>
      </c>
      <c r="H31" s="73">
        <v>3.7519999999999998</v>
      </c>
      <c r="I31" s="73">
        <v>4.0590000000000002</v>
      </c>
      <c r="J31" s="73">
        <v>3.97</v>
      </c>
      <c r="K31" s="73">
        <v>4.3230000000000004</v>
      </c>
      <c r="L31" s="73">
        <v>4.5979999999999999</v>
      </c>
      <c r="M31" s="73">
        <v>4.7160000000000002</v>
      </c>
      <c r="N31" s="73">
        <v>4.8680000000000003</v>
      </c>
      <c r="O31" s="73">
        <v>5.343</v>
      </c>
      <c r="P31" s="73">
        <v>5.6429999999999998</v>
      </c>
      <c r="Q31" s="73">
        <v>5.734</v>
      </c>
      <c r="R31" s="73">
        <v>5.97</v>
      </c>
      <c r="S31" s="73">
        <v>6.702</v>
      </c>
      <c r="T31" s="73">
        <v>7.375</v>
      </c>
      <c r="U31" s="73">
        <v>7.9169999999999998</v>
      </c>
      <c r="V31" s="73">
        <v>8.49</v>
      </c>
      <c r="W31" s="73">
        <v>8.2690000000000001</v>
      </c>
      <c r="X31" s="73">
        <v>8.3849999999999998</v>
      </c>
      <c r="Y31" s="73">
        <v>8.1549999999999994</v>
      </c>
      <c r="Z31" s="73">
        <v>7.9169999999999998</v>
      </c>
      <c r="AA31" s="73">
        <v>8.0920000000000005</v>
      </c>
      <c r="AB31" s="73">
        <v>8.7850000000000001</v>
      </c>
      <c r="AC31" s="73">
        <v>9.5730000000000004</v>
      </c>
      <c r="AD31" s="73">
        <v>11.52</v>
      </c>
      <c r="AE31" s="73">
        <v>13.215999999999999</v>
      </c>
      <c r="AF31" s="73">
        <v>16.792000000000002</v>
      </c>
      <c r="AG31" s="73">
        <v>17.463999999999999</v>
      </c>
      <c r="AH31" s="73">
        <v>19.786000000000001</v>
      </c>
      <c r="AI31" s="73">
        <v>24.120999999999999</v>
      </c>
      <c r="AJ31" s="73">
        <v>27.265000000000001</v>
      </c>
      <c r="AK31" s="73">
        <v>30.824000000000002</v>
      </c>
      <c r="AL31" s="73">
        <v>34.082999999999998</v>
      </c>
      <c r="AM31" s="73">
        <v>37.313000000000002</v>
      </c>
      <c r="AN31" s="73">
        <v>40.779000000000003</v>
      </c>
      <c r="AO31" s="73">
        <v>44.670999999999999</v>
      </c>
      <c r="AP31" s="73">
        <v>49.255000000000003</v>
      </c>
      <c r="AQ31" s="73">
        <v>54.31</v>
      </c>
      <c r="AR31" s="73">
        <v>2012</v>
      </c>
      <c r="AS31" s="74"/>
      <c r="AT31" s="75"/>
      <c r="AU31" s="75"/>
    </row>
    <row r="32" spans="1:47" s="25" customFormat="1" ht="18" customHeight="1">
      <c r="A32" s="73">
        <v>223</v>
      </c>
      <c r="B32" s="73" t="s">
        <v>79</v>
      </c>
      <c r="C32" s="73" t="s">
        <v>80</v>
      </c>
      <c r="D32" s="73">
        <v>148.916</v>
      </c>
      <c r="E32" s="73">
        <v>171.142</v>
      </c>
      <c r="F32" s="73">
        <v>182.97200000000001</v>
      </c>
      <c r="G32" s="73">
        <v>146.703</v>
      </c>
      <c r="H32" s="73">
        <v>145.99299999999999</v>
      </c>
      <c r="I32" s="73">
        <v>231.75800000000001</v>
      </c>
      <c r="J32" s="73">
        <v>268.84800000000001</v>
      </c>
      <c r="K32" s="73">
        <v>292.62599999999998</v>
      </c>
      <c r="L32" s="73">
        <v>326.904</v>
      </c>
      <c r="M32" s="73">
        <v>448.76799999999997</v>
      </c>
      <c r="N32" s="73">
        <v>465.00599999999997</v>
      </c>
      <c r="O32" s="73">
        <v>407.73</v>
      </c>
      <c r="P32" s="73">
        <v>390.58800000000002</v>
      </c>
      <c r="Q32" s="73">
        <v>438.3</v>
      </c>
      <c r="R32" s="73">
        <v>546.49</v>
      </c>
      <c r="S32" s="73">
        <v>769.74099999999999</v>
      </c>
      <c r="T32" s="73">
        <v>840.05200000000002</v>
      </c>
      <c r="U32" s="73">
        <v>871.524</v>
      </c>
      <c r="V32" s="73">
        <v>844.12699999999995</v>
      </c>
      <c r="W32" s="73">
        <v>586.92200000000003</v>
      </c>
      <c r="X32" s="73">
        <v>644.73400000000004</v>
      </c>
      <c r="Y32" s="73">
        <v>554.18499999999995</v>
      </c>
      <c r="Z32" s="73">
        <v>506.04300000000001</v>
      </c>
      <c r="AA32" s="73">
        <v>552.38300000000004</v>
      </c>
      <c r="AB32" s="73">
        <v>663.73400000000004</v>
      </c>
      <c r="AC32" s="73">
        <v>882.04399999999998</v>
      </c>
      <c r="AD32" s="73">
        <v>1089.2550000000001</v>
      </c>
      <c r="AE32" s="73">
        <v>1366.8530000000001</v>
      </c>
      <c r="AF32" s="73">
        <v>1653.539</v>
      </c>
      <c r="AG32" s="73">
        <v>1622.3109999999999</v>
      </c>
      <c r="AH32" s="73">
        <v>2142.9050000000002</v>
      </c>
      <c r="AI32" s="73">
        <v>2474.636</v>
      </c>
      <c r="AJ32" s="73">
        <v>2247.7449999999999</v>
      </c>
      <c r="AK32" s="73">
        <v>2246.0369999999998</v>
      </c>
      <c r="AL32" s="73">
        <v>2244.1309999999999</v>
      </c>
      <c r="AM32" s="73">
        <v>2356.7759999999998</v>
      </c>
      <c r="AN32" s="73">
        <v>2468.7330000000002</v>
      </c>
      <c r="AO32" s="73">
        <v>2597.6410000000001</v>
      </c>
      <c r="AP32" s="73">
        <v>2739.377</v>
      </c>
      <c r="AQ32" s="73">
        <v>2892.4479999999999</v>
      </c>
      <c r="AR32" s="73">
        <v>2013</v>
      </c>
      <c r="AS32" s="74"/>
      <c r="AT32" s="75"/>
      <c r="AU32" s="75"/>
    </row>
    <row r="33" spans="1:47" s="25" customFormat="1" ht="18" customHeight="1">
      <c r="A33" s="73">
        <v>228</v>
      </c>
      <c r="B33" s="73" t="s">
        <v>81</v>
      </c>
      <c r="C33" s="73" t="s">
        <v>82</v>
      </c>
      <c r="D33" s="73">
        <v>28.7</v>
      </c>
      <c r="E33" s="73">
        <v>33.981000000000002</v>
      </c>
      <c r="F33" s="73">
        <v>25.337</v>
      </c>
      <c r="G33" s="73">
        <v>20.581</v>
      </c>
      <c r="H33" s="73">
        <v>20.013999999999999</v>
      </c>
      <c r="I33" s="73">
        <v>17.161000000000001</v>
      </c>
      <c r="J33" s="73">
        <v>18.449000000000002</v>
      </c>
      <c r="K33" s="73">
        <v>21.759</v>
      </c>
      <c r="L33" s="73">
        <v>25.65</v>
      </c>
      <c r="M33" s="73">
        <v>29.547000000000001</v>
      </c>
      <c r="N33" s="73">
        <v>32.850999999999999</v>
      </c>
      <c r="O33" s="73">
        <v>37.811999999999998</v>
      </c>
      <c r="P33" s="73">
        <v>46.064999999999998</v>
      </c>
      <c r="Q33" s="73">
        <v>49.284999999999997</v>
      </c>
      <c r="R33" s="73">
        <v>56.86</v>
      </c>
      <c r="S33" s="73">
        <v>73.272000000000006</v>
      </c>
      <c r="T33" s="73">
        <v>77.677000000000007</v>
      </c>
      <c r="U33" s="73">
        <v>84.834999999999994</v>
      </c>
      <c r="V33" s="73">
        <v>81.542000000000002</v>
      </c>
      <c r="W33" s="73">
        <v>75.236999999999995</v>
      </c>
      <c r="X33" s="73">
        <v>77.981999999999999</v>
      </c>
      <c r="Y33" s="73">
        <v>71.284999999999997</v>
      </c>
      <c r="Z33" s="73">
        <v>70.102999999999994</v>
      </c>
      <c r="AA33" s="73">
        <v>76.097999999999999</v>
      </c>
      <c r="AB33" s="73">
        <v>99.27</v>
      </c>
      <c r="AC33" s="73">
        <v>123.06</v>
      </c>
      <c r="AD33" s="73">
        <v>154.72200000000001</v>
      </c>
      <c r="AE33" s="73">
        <v>173.08500000000001</v>
      </c>
      <c r="AF33" s="73">
        <v>179.571</v>
      </c>
      <c r="AG33" s="73">
        <v>172.12799999999999</v>
      </c>
      <c r="AH33" s="73">
        <v>217.32599999999999</v>
      </c>
      <c r="AI33" s="73">
        <v>250.84200000000001</v>
      </c>
      <c r="AJ33" s="73">
        <v>266.3</v>
      </c>
      <c r="AK33" s="73">
        <v>276.971</v>
      </c>
      <c r="AL33" s="73">
        <v>264.09500000000003</v>
      </c>
      <c r="AM33" s="73">
        <v>279.64999999999998</v>
      </c>
      <c r="AN33" s="73">
        <v>297.714</v>
      </c>
      <c r="AO33" s="73">
        <v>317.71300000000002</v>
      </c>
      <c r="AP33" s="73">
        <v>340.33600000000001</v>
      </c>
      <c r="AQ33" s="73">
        <v>364.90499999999997</v>
      </c>
      <c r="AR33" s="73">
        <v>2013</v>
      </c>
      <c r="AS33" s="74"/>
      <c r="AT33" s="75"/>
      <c r="AU33" s="75"/>
    </row>
    <row r="34" spans="1:47" s="25" customFormat="1" ht="18" customHeight="1">
      <c r="A34" s="73">
        <v>233</v>
      </c>
      <c r="B34" s="73" t="s">
        <v>83</v>
      </c>
      <c r="C34" s="73" t="s">
        <v>84</v>
      </c>
      <c r="D34" s="73">
        <v>46.381999999999998</v>
      </c>
      <c r="E34" s="73">
        <v>50.531999999999996</v>
      </c>
      <c r="F34" s="73">
        <v>54.112000000000002</v>
      </c>
      <c r="G34" s="73">
        <v>53.783000000000001</v>
      </c>
      <c r="H34" s="73">
        <v>53.121000000000002</v>
      </c>
      <c r="I34" s="73">
        <v>48.459000000000003</v>
      </c>
      <c r="J34" s="73">
        <v>48.524999999999999</v>
      </c>
      <c r="K34" s="73">
        <v>50.511000000000003</v>
      </c>
      <c r="L34" s="73">
        <v>54.454999999999998</v>
      </c>
      <c r="M34" s="73">
        <v>54.908999999999999</v>
      </c>
      <c r="N34" s="73">
        <v>55.929000000000002</v>
      </c>
      <c r="O34" s="73">
        <v>57.27</v>
      </c>
      <c r="P34" s="73">
        <v>68.435000000000002</v>
      </c>
      <c r="Q34" s="73">
        <v>77.492999999999995</v>
      </c>
      <c r="R34" s="73">
        <v>97.415999999999997</v>
      </c>
      <c r="S34" s="73">
        <v>110.298</v>
      </c>
      <c r="T34" s="73">
        <v>119.443</v>
      </c>
      <c r="U34" s="73">
        <v>112.18</v>
      </c>
      <c r="V34" s="73">
        <v>108.617</v>
      </c>
      <c r="W34" s="73">
        <v>96.442999999999998</v>
      </c>
      <c r="X34" s="73">
        <v>99.876000000000005</v>
      </c>
      <c r="Y34" s="73">
        <v>98.212000000000003</v>
      </c>
      <c r="Z34" s="73">
        <v>97.962999999999994</v>
      </c>
      <c r="AA34" s="73">
        <v>94.641000000000005</v>
      </c>
      <c r="AB34" s="73">
        <v>117.08199999999999</v>
      </c>
      <c r="AC34" s="73">
        <v>146.566</v>
      </c>
      <c r="AD34" s="73">
        <v>162.59</v>
      </c>
      <c r="AE34" s="73">
        <v>207.416</v>
      </c>
      <c r="AF34" s="73">
        <v>243.982</v>
      </c>
      <c r="AG34" s="73">
        <v>233.822</v>
      </c>
      <c r="AH34" s="73">
        <v>287.01799999999997</v>
      </c>
      <c r="AI34" s="73">
        <v>336.346</v>
      </c>
      <c r="AJ34" s="73">
        <v>369.78899999999999</v>
      </c>
      <c r="AK34" s="73">
        <v>378.41500000000002</v>
      </c>
      <c r="AL34" s="73">
        <v>400.11700000000002</v>
      </c>
      <c r="AM34" s="73">
        <v>427.13900000000001</v>
      </c>
      <c r="AN34" s="73">
        <v>453.63</v>
      </c>
      <c r="AO34" s="73">
        <v>482.18299999999999</v>
      </c>
      <c r="AP34" s="73">
        <v>512.72900000000004</v>
      </c>
      <c r="AQ34" s="73">
        <v>546.90200000000004</v>
      </c>
      <c r="AR34" s="73">
        <v>2012</v>
      </c>
      <c r="AS34" s="74"/>
      <c r="AT34" s="75"/>
      <c r="AU34" s="75"/>
    </row>
    <row r="35" spans="1:47" s="25" customFormat="1" ht="18" customHeight="1">
      <c r="A35" s="73">
        <v>238</v>
      </c>
      <c r="B35" s="73" t="s">
        <v>85</v>
      </c>
      <c r="C35" s="73" t="s">
        <v>86</v>
      </c>
      <c r="D35" s="73">
        <v>4.8310000000000004</v>
      </c>
      <c r="E35" s="73">
        <v>2.6240000000000001</v>
      </c>
      <c r="F35" s="73">
        <v>2.6070000000000002</v>
      </c>
      <c r="G35" s="73">
        <v>3.1469999999999998</v>
      </c>
      <c r="H35" s="73">
        <v>3.661</v>
      </c>
      <c r="I35" s="73">
        <v>3.923</v>
      </c>
      <c r="J35" s="73">
        <v>4.4039999999999999</v>
      </c>
      <c r="K35" s="73">
        <v>4.5330000000000004</v>
      </c>
      <c r="L35" s="73">
        <v>4.6139999999999999</v>
      </c>
      <c r="M35" s="73">
        <v>5.2249999999999996</v>
      </c>
      <c r="N35" s="73">
        <v>5.71</v>
      </c>
      <c r="O35" s="73">
        <v>7.1589999999999998</v>
      </c>
      <c r="P35" s="73">
        <v>8.5749999999999993</v>
      </c>
      <c r="Q35" s="73">
        <v>9.6379999999999999</v>
      </c>
      <c r="R35" s="73">
        <v>10.557</v>
      </c>
      <c r="S35" s="73">
        <v>11.714</v>
      </c>
      <c r="T35" s="73">
        <v>11.845000000000001</v>
      </c>
      <c r="U35" s="73">
        <v>12.827999999999999</v>
      </c>
      <c r="V35" s="73">
        <v>14.101000000000001</v>
      </c>
      <c r="W35" s="73">
        <v>15.795</v>
      </c>
      <c r="X35" s="73">
        <v>15.946999999999999</v>
      </c>
      <c r="Y35" s="73">
        <v>16.404</v>
      </c>
      <c r="Z35" s="73">
        <v>16.844000000000001</v>
      </c>
      <c r="AA35" s="73">
        <v>17.518000000000001</v>
      </c>
      <c r="AB35" s="73">
        <v>18.594999999999999</v>
      </c>
      <c r="AC35" s="73">
        <v>19.965</v>
      </c>
      <c r="AD35" s="73">
        <v>22.526</v>
      </c>
      <c r="AE35" s="73">
        <v>26.321999999999999</v>
      </c>
      <c r="AF35" s="73">
        <v>29.838000000000001</v>
      </c>
      <c r="AG35" s="73">
        <v>29.382999999999999</v>
      </c>
      <c r="AH35" s="73">
        <v>36.298000000000002</v>
      </c>
      <c r="AI35" s="73">
        <v>41.237000000000002</v>
      </c>
      <c r="AJ35" s="73">
        <v>45.375</v>
      </c>
      <c r="AK35" s="73">
        <v>49.621000000000002</v>
      </c>
      <c r="AL35" s="73">
        <v>50.460999999999999</v>
      </c>
      <c r="AM35" s="73">
        <v>54.398000000000003</v>
      </c>
      <c r="AN35" s="73">
        <v>58.015000000000001</v>
      </c>
      <c r="AO35" s="73">
        <v>62.023000000000003</v>
      </c>
      <c r="AP35" s="73">
        <v>66.152000000000001</v>
      </c>
      <c r="AQ35" s="73">
        <v>70.513999999999996</v>
      </c>
      <c r="AR35" s="73">
        <v>2012</v>
      </c>
      <c r="AS35" s="74"/>
      <c r="AT35" s="75"/>
      <c r="AU35" s="75"/>
    </row>
    <row r="36" spans="1:47" s="25" customFormat="1" ht="18" customHeight="1">
      <c r="A36" s="73">
        <v>243</v>
      </c>
      <c r="B36" s="73" t="s">
        <v>87</v>
      </c>
      <c r="C36" s="73" t="s">
        <v>88</v>
      </c>
      <c r="D36" s="73">
        <v>9.2479999999999993</v>
      </c>
      <c r="E36" s="73">
        <v>10.342000000000001</v>
      </c>
      <c r="F36" s="73">
        <v>9.7479999999999993</v>
      </c>
      <c r="G36" s="73">
        <v>10.089</v>
      </c>
      <c r="H36" s="73">
        <v>15.858000000000001</v>
      </c>
      <c r="I36" s="73">
        <v>6.9279999999999999</v>
      </c>
      <c r="J36" s="73">
        <v>8.4149999999999991</v>
      </c>
      <c r="K36" s="73">
        <v>8.8559999999999999</v>
      </c>
      <c r="L36" s="73">
        <v>8.11</v>
      </c>
      <c r="M36" s="73">
        <v>9.16</v>
      </c>
      <c r="N36" s="73">
        <v>8.5259999999999998</v>
      </c>
      <c r="O36" s="73">
        <v>10.544</v>
      </c>
      <c r="P36" s="73">
        <v>12.303000000000001</v>
      </c>
      <c r="Q36" s="73">
        <v>13.851000000000001</v>
      </c>
      <c r="R36" s="73">
        <v>15.472</v>
      </c>
      <c r="S36" s="73">
        <v>17.504000000000001</v>
      </c>
      <c r="T36" s="73">
        <v>19.364999999999998</v>
      </c>
      <c r="U36" s="73">
        <v>20.914000000000001</v>
      </c>
      <c r="V36" s="73">
        <v>22.609000000000002</v>
      </c>
      <c r="W36" s="73">
        <v>23.164999999999999</v>
      </c>
      <c r="X36" s="73">
        <v>25.613</v>
      </c>
      <c r="Y36" s="73">
        <v>26.588000000000001</v>
      </c>
      <c r="Z36" s="73">
        <v>28.242999999999999</v>
      </c>
      <c r="AA36" s="73">
        <v>22.516999999999999</v>
      </c>
      <c r="AB36" s="73">
        <v>23.366</v>
      </c>
      <c r="AC36" s="73">
        <v>36.100999999999999</v>
      </c>
      <c r="AD36" s="73">
        <v>38.253999999999998</v>
      </c>
      <c r="AE36" s="73">
        <v>43.972000000000001</v>
      </c>
      <c r="AF36" s="73">
        <v>48.07</v>
      </c>
      <c r="AG36" s="73">
        <v>48.136000000000003</v>
      </c>
      <c r="AH36" s="73">
        <v>53.802999999999997</v>
      </c>
      <c r="AI36" s="73">
        <v>58.423000000000002</v>
      </c>
      <c r="AJ36" s="73">
        <v>60.396999999999998</v>
      </c>
      <c r="AK36" s="73">
        <v>61.256</v>
      </c>
      <c r="AL36" s="73">
        <v>62.484000000000002</v>
      </c>
      <c r="AM36" s="73">
        <v>64.165999999999997</v>
      </c>
      <c r="AN36" s="73">
        <v>68.575000000000003</v>
      </c>
      <c r="AO36" s="73">
        <v>72.010000000000005</v>
      </c>
      <c r="AP36" s="73">
        <v>75.617999999999995</v>
      </c>
      <c r="AQ36" s="73">
        <v>79.406000000000006</v>
      </c>
      <c r="AR36" s="73">
        <v>2013</v>
      </c>
      <c r="AS36" s="74"/>
      <c r="AT36" s="75"/>
      <c r="AU36" s="75"/>
    </row>
    <row r="37" spans="1:47" s="25" customFormat="1" ht="18" customHeight="1">
      <c r="A37" s="73">
        <v>248</v>
      </c>
      <c r="B37" s="73" t="s">
        <v>89</v>
      </c>
      <c r="C37" s="73" t="s">
        <v>90</v>
      </c>
      <c r="D37" s="73">
        <v>17.047000000000001</v>
      </c>
      <c r="E37" s="73">
        <v>17.454000000000001</v>
      </c>
      <c r="F37" s="73">
        <v>17.425000000000001</v>
      </c>
      <c r="G37" s="73">
        <v>15.315</v>
      </c>
      <c r="H37" s="73">
        <v>16.297999999999998</v>
      </c>
      <c r="I37" s="73">
        <v>19.059999999999999</v>
      </c>
      <c r="J37" s="73">
        <v>13.986000000000001</v>
      </c>
      <c r="K37" s="73">
        <v>13.068</v>
      </c>
      <c r="L37" s="73">
        <v>12.428000000000001</v>
      </c>
      <c r="M37" s="73">
        <v>12.196999999999999</v>
      </c>
      <c r="N37" s="73">
        <v>12.385999999999999</v>
      </c>
      <c r="O37" s="73">
        <v>13.898</v>
      </c>
      <c r="P37" s="73">
        <v>15.196999999999999</v>
      </c>
      <c r="Q37" s="73">
        <v>17.751999999999999</v>
      </c>
      <c r="R37" s="73">
        <v>21.407</v>
      </c>
      <c r="S37" s="73">
        <v>23.25</v>
      </c>
      <c r="T37" s="73">
        <v>24.33</v>
      </c>
      <c r="U37" s="73">
        <v>27.34</v>
      </c>
      <c r="V37" s="73">
        <v>27.81</v>
      </c>
      <c r="W37" s="73">
        <v>19.981999999999999</v>
      </c>
      <c r="X37" s="73">
        <v>18.542999999999999</v>
      </c>
      <c r="Y37" s="73">
        <v>24.605</v>
      </c>
      <c r="Z37" s="73">
        <v>28.548999999999999</v>
      </c>
      <c r="AA37" s="73">
        <v>32.433</v>
      </c>
      <c r="AB37" s="73">
        <v>36.591999999999999</v>
      </c>
      <c r="AC37" s="73">
        <v>41.506999999999998</v>
      </c>
      <c r="AD37" s="73">
        <v>46.802</v>
      </c>
      <c r="AE37" s="73">
        <v>51.008000000000003</v>
      </c>
      <c r="AF37" s="73">
        <v>61.762999999999998</v>
      </c>
      <c r="AG37" s="73">
        <v>62.52</v>
      </c>
      <c r="AH37" s="73">
        <v>69.555000000000007</v>
      </c>
      <c r="AI37" s="73">
        <v>79.78</v>
      </c>
      <c r="AJ37" s="73">
        <v>87.498999999999995</v>
      </c>
      <c r="AK37" s="73">
        <v>93.745999999999995</v>
      </c>
      <c r="AL37" s="73">
        <v>100.485</v>
      </c>
      <c r="AM37" s="73">
        <v>106.872</v>
      </c>
      <c r="AN37" s="73">
        <v>113.983</v>
      </c>
      <c r="AO37" s="73">
        <v>123.786</v>
      </c>
      <c r="AP37" s="73">
        <v>132.65700000000001</v>
      </c>
      <c r="AQ37" s="73">
        <v>142.22499999999999</v>
      </c>
      <c r="AR37" s="73">
        <v>2012</v>
      </c>
      <c r="AS37" s="74"/>
      <c r="AT37" s="75"/>
      <c r="AU37" s="75"/>
    </row>
    <row r="38" spans="1:47" s="25" customFormat="1" ht="18" customHeight="1">
      <c r="A38" s="73">
        <v>253</v>
      </c>
      <c r="B38" s="73" t="s">
        <v>91</v>
      </c>
      <c r="C38" s="73" t="s">
        <v>92</v>
      </c>
      <c r="D38" s="73">
        <v>3.899</v>
      </c>
      <c r="E38" s="73">
        <v>3.4369999999999998</v>
      </c>
      <c r="F38" s="73">
        <v>3.3940000000000001</v>
      </c>
      <c r="G38" s="73">
        <v>3.25</v>
      </c>
      <c r="H38" s="73">
        <v>2.3769999999999998</v>
      </c>
      <c r="I38" s="73">
        <v>2.3109999999999999</v>
      </c>
      <c r="J38" s="73">
        <v>2.327</v>
      </c>
      <c r="K38" s="73">
        <v>2.3660000000000001</v>
      </c>
      <c r="L38" s="73">
        <v>2.762</v>
      </c>
      <c r="M38" s="73">
        <v>3.157</v>
      </c>
      <c r="N38" s="73">
        <v>4.8010000000000002</v>
      </c>
      <c r="O38" s="73">
        <v>5.3109999999999999</v>
      </c>
      <c r="P38" s="73">
        <v>5.9550000000000001</v>
      </c>
      <c r="Q38" s="73">
        <v>6.9379999999999997</v>
      </c>
      <c r="R38" s="73">
        <v>8.0860000000000003</v>
      </c>
      <c r="S38" s="73">
        <v>9.5009999999999994</v>
      </c>
      <c r="T38" s="73">
        <v>10.316000000000001</v>
      </c>
      <c r="U38" s="73">
        <v>11.135</v>
      </c>
      <c r="V38" s="73">
        <v>12.007999999999999</v>
      </c>
      <c r="W38" s="73">
        <v>12.465</v>
      </c>
      <c r="X38" s="73">
        <v>13.134</v>
      </c>
      <c r="Y38" s="73">
        <v>13.813000000000001</v>
      </c>
      <c r="Z38" s="73">
        <v>14.307</v>
      </c>
      <c r="AA38" s="73">
        <v>15.047000000000001</v>
      </c>
      <c r="AB38" s="73">
        <v>15.798</v>
      </c>
      <c r="AC38" s="73">
        <v>17.094000000000001</v>
      </c>
      <c r="AD38" s="73">
        <v>18.550999999999998</v>
      </c>
      <c r="AE38" s="73">
        <v>20.105</v>
      </c>
      <c r="AF38" s="73">
        <v>21.431000000000001</v>
      </c>
      <c r="AG38" s="73">
        <v>20.661000000000001</v>
      </c>
      <c r="AH38" s="73">
        <v>21.417999999999999</v>
      </c>
      <c r="AI38" s="73">
        <v>23.138999999999999</v>
      </c>
      <c r="AJ38" s="73">
        <v>23.814</v>
      </c>
      <c r="AK38" s="73">
        <v>24.259</v>
      </c>
      <c r="AL38" s="73">
        <v>25.141999999999999</v>
      </c>
      <c r="AM38" s="73">
        <v>26.236999999999998</v>
      </c>
      <c r="AN38" s="73">
        <v>27.338999999999999</v>
      </c>
      <c r="AO38" s="73">
        <v>28.518999999999998</v>
      </c>
      <c r="AP38" s="73">
        <v>29.745000000000001</v>
      </c>
      <c r="AQ38" s="73">
        <v>31.088000000000001</v>
      </c>
      <c r="AR38" s="73">
        <v>2012</v>
      </c>
      <c r="AS38" s="74"/>
      <c r="AT38" s="75"/>
      <c r="AU38" s="75"/>
    </row>
    <row r="39" spans="1:47" s="25" customFormat="1" ht="18" customHeight="1">
      <c r="A39" s="73">
        <v>258</v>
      </c>
      <c r="B39" s="73" t="s">
        <v>93</v>
      </c>
      <c r="C39" s="73" t="s">
        <v>94</v>
      </c>
      <c r="D39" s="73">
        <v>7.319</v>
      </c>
      <c r="E39" s="73">
        <v>7.9950000000000001</v>
      </c>
      <c r="F39" s="73">
        <v>8.0980000000000008</v>
      </c>
      <c r="G39" s="73">
        <v>8.4060000000000006</v>
      </c>
      <c r="H39" s="73">
        <v>8.7959999999999994</v>
      </c>
      <c r="I39" s="73">
        <v>10.385</v>
      </c>
      <c r="J39" s="73">
        <v>5.6150000000000002</v>
      </c>
      <c r="K39" s="73">
        <v>6.5019999999999998</v>
      </c>
      <c r="L39" s="73">
        <v>7.0419999999999998</v>
      </c>
      <c r="M39" s="73">
        <v>8.1180000000000003</v>
      </c>
      <c r="N39" s="73">
        <v>7.0679999999999996</v>
      </c>
      <c r="O39" s="73">
        <v>8.6999999999999993</v>
      </c>
      <c r="P39" s="73">
        <v>9.5969999999999995</v>
      </c>
      <c r="Q39" s="73">
        <v>10.461</v>
      </c>
      <c r="R39" s="73">
        <v>11.839</v>
      </c>
      <c r="S39" s="73">
        <v>13.315</v>
      </c>
      <c r="T39" s="73">
        <v>14.201000000000001</v>
      </c>
      <c r="U39" s="73">
        <v>16.088999999999999</v>
      </c>
      <c r="V39" s="73">
        <v>17.305</v>
      </c>
      <c r="W39" s="73">
        <v>16.489999999999998</v>
      </c>
      <c r="X39" s="73">
        <v>17.187000000000001</v>
      </c>
      <c r="Y39" s="73">
        <v>18.702999999999999</v>
      </c>
      <c r="Z39" s="73">
        <v>20.777000000000001</v>
      </c>
      <c r="AA39" s="73">
        <v>21.917999999999999</v>
      </c>
      <c r="AB39" s="73">
        <v>23.965</v>
      </c>
      <c r="AC39" s="73">
        <v>27.210999999999999</v>
      </c>
      <c r="AD39" s="73">
        <v>30.231000000000002</v>
      </c>
      <c r="AE39" s="73">
        <v>34.113</v>
      </c>
      <c r="AF39" s="73">
        <v>39.137</v>
      </c>
      <c r="AG39" s="73">
        <v>37.734000000000002</v>
      </c>
      <c r="AH39" s="73">
        <v>41.338000000000001</v>
      </c>
      <c r="AI39" s="73">
        <v>47.655000000000001</v>
      </c>
      <c r="AJ39" s="73">
        <v>50.387999999999998</v>
      </c>
      <c r="AK39" s="73">
        <v>53.796999999999997</v>
      </c>
      <c r="AL39" s="73">
        <v>58.298000000000002</v>
      </c>
      <c r="AM39" s="73">
        <v>62.625</v>
      </c>
      <c r="AN39" s="73">
        <v>66.801000000000002</v>
      </c>
      <c r="AO39" s="73">
        <v>71.036000000000001</v>
      </c>
      <c r="AP39" s="73">
        <v>75.388999999999996</v>
      </c>
      <c r="AQ39" s="73">
        <v>79.960999999999999</v>
      </c>
      <c r="AR39" s="73">
        <v>2012</v>
      </c>
      <c r="AS39" s="74"/>
      <c r="AT39" s="75"/>
      <c r="AU39" s="75"/>
    </row>
    <row r="40" spans="1:47" s="25" customFormat="1" ht="18" customHeight="1">
      <c r="A40" s="73">
        <v>263</v>
      </c>
      <c r="B40" s="73" t="s">
        <v>95</v>
      </c>
      <c r="C40" s="73" t="s">
        <v>96</v>
      </c>
      <c r="D40" s="73">
        <v>1.546</v>
      </c>
      <c r="E40" s="73">
        <v>1.702</v>
      </c>
      <c r="F40" s="73">
        <v>1.77</v>
      </c>
      <c r="G40" s="73">
        <v>1.9</v>
      </c>
      <c r="H40" s="73">
        <v>2.105</v>
      </c>
      <c r="I40" s="73">
        <v>2.3370000000000002</v>
      </c>
      <c r="J40" s="73">
        <v>2.597</v>
      </c>
      <c r="K40" s="73">
        <v>1.2789999999999999</v>
      </c>
      <c r="L40" s="73">
        <v>0.84099999999999997</v>
      </c>
      <c r="M40" s="73">
        <v>0.77800000000000002</v>
      </c>
      <c r="N40" s="73">
        <v>0.99</v>
      </c>
      <c r="O40" s="73">
        <v>0.88800000000000001</v>
      </c>
      <c r="P40" s="73">
        <v>0.53300000000000003</v>
      </c>
      <c r="Q40" s="73">
        <v>0.61</v>
      </c>
      <c r="R40" s="73">
        <v>1.7749999999999999</v>
      </c>
      <c r="S40" s="73">
        <v>2.8130000000000002</v>
      </c>
      <c r="T40" s="73">
        <v>2.9079999999999999</v>
      </c>
      <c r="U40" s="73">
        <v>3.339</v>
      </c>
      <c r="V40" s="73">
        <v>3.7240000000000002</v>
      </c>
      <c r="W40" s="73">
        <v>4.1539999999999999</v>
      </c>
      <c r="X40" s="73">
        <v>3.9540000000000002</v>
      </c>
      <c r="Y40" s="73">
        <v>3.5960000000000001</v>
      </c>
      <c r="Z40" s="73">
        <v>3.472</v>
      </c>
      <c r="AA40" s="73">
        <v>2.96</v>
      </c>
      <c r="AB40" s="73">
        <v>3.5379999999999998</v>
      </c>
      <c r="AC40" s="73">
        <v>4.3099999999999996</v>
      </c>
      <c r="AD40" s="73">
        <v>4.7560000000000002</v>
      </c>
      <c r="AE40" s="73">
        <v>5.8849999999999998</v>
      </c>
      <c r="AF40" s="73">
        <v>6.55</v>
      </c>
      <c r="AG40" s="73">
        <v>6.5839999999999996</v>
      </c>
      <c r="AH40" s="73">
        <v>6.62</v>
      </c>
      <c r="AI40" s="73">
        <v>7.516</v>
      </c>
      <c r="AJ40" s="73">
        <v>7.89</v>
      </c>
      <c r="AK40" s="73">
        <v>8.4580000000000002</v>
      </c>
      <c r="AL40" s="73">
        <v>8.9190000000000005</v>
      </c>
      <c r="AM40" s="73">
        <v>9.4179999999999993</v>
      </c>
      <c r="AN40" s="73">
        <v>10.032</v>
      </c>
      <c r="AO40" s="73">
        <v>10.734999999999999</v>
      </c>
      <c r="AP40" s="73">
        <v>11.488</v>
      </c>
      <c r="AQ40" s="73">
        <v>12.294</v>
      </c>
      <c r="AR40" s="73">
        <v>2013</v>
      </c>
      <c r="AS40" s="74"/>
      <c r="AT40" s="75"/>
      <c r="AU40" s="75"/>
    </row>
    <row r="41" spans="1:47" s="25" customFormat="1" ht="18" customHeight="1">
      <c r="A41" s="73">
        <v>268</v>
      </c>
      <c r="B41" s="73" t="s">
        <v>97</v>
      </c>
      <c r="C41" s="73" t="s">
        <v>98</v>
      </c>
      <c r="D41" s="73">
        <v>3.0609999999999999</v>
      </c>
      <c r="E41" s="73">
        <v>3.3639999999999999</v>
      </c>
      <c r="F41" s="73">
        <v>3.464</v>
      </c>
      <c r="G41" s="73">
        <v>3.6709999999999998</v>
      </c>
      <c r="H41" s="73">
        <v>3.96</v>
      </c>
      <c r="I41" s="73">
        <v>4.3419999999999996</v>
      </c>
      <c r="J41" s="73">
        <v>4.5430000000000001</v>
      </c>
      <c r="K41" s="73">
        <v>4.9539999999999997</v>
      </c>
      <c r="L41" s="73">
        <v>5.5179999999999998</v>
      </c>
      <c r="M41" s="73">
        <v>6.1639999999999997</v>
      </c>
      <c r="N41" s="73">
        <v>3.637</v>
      </c>
      <c r="O41" s="73">
        <v>3.661</v>
      </c>
      <c r="P41" s="73">
        <v>4.0789999999999997</v>
      </c>
      <c r="Q41" s="73">
        <v>4.1829999999999998</v>
      </c>
      <c r="R41" s="73">
        <v>4.0949999999999998</v>
      </c>
      <c r="S41" s="73">
        <v>4.7240000000000002</v>
      </c>
      <c r="T41" s="73">
        <v>4.8140000000000001</v>
      </c>
      <c r="U41" s="73">
        <v>5.5620000000000003</v>
      </c>
      <c r="V41" s="73">
        <v>6.2060000000000004</v>
      </c>
      <c r="W41" s="73">
        <v>6.4119999999999999</v>
      </c>
      <c r="X41" s="73">
        <v>7.1040000000000001</v>
      </c>
      <c r="Y41" s="73">
        <v>7.5659999999999998</v>
      </c>
      <c r="Z41" s="73">
        <v>7.7750000000000004</v>
      </c>
      <c r="AA41" s="73">
        <v>8.14</v>
      </c>
      <c r="AB41" s="73">
        <v>8.7720000000000002</v>
      </c>
      <c r="AC41" s="73">
        <v>9.6720000000000006</v>
      </c>
      <c r="AD41" s="73">
        <v>10.842000000000001</v>
      </c>
      <c r="AE41" s="73">
        <v>12.275</v>
      </c>
      <c r="AF41" s="73">
        <v>13.79</v>
      </c>
      <c r="AG41" s="73">
        <v>14.486000000000001</v>
      </c>
      <c r="AH41" s="73">
        <v>15.73</v>
      </c>
      <c r="AI41" s="73">
        <v>17.649000000000001</v>
      </c>
      <c r="AJ41" s="73">
        <v>18.5</v>
      </c>
      <c r="AK41" s="73">
        <v>18.489000000000001</v>
      </c>
      <c r="AL41" s="73">
        <v>19.372</v>
      </c>
      <c r="AM41" s="73">
        <v>20.257999999999999</v>
      </c>
      <c r="AN41" s="73">
        <v>21.01</v>
      </c>
      <c r="AO41" s="73">
        <v>21.706</v>
      </c>
      <c r="AP41" s="73">
        <v>22.390999999999998</v>
      </c>
      <c r="AQ41" s="73">
        <v>23.097999999999999</v>
      </c>
      <c r="AR41" s="73">
        <v>2012</v>
      </c>
      <c r="AS41" s="74"/>
      <c r="AT41" s="75"/>
      <c r="AU41" s="75"/>
    </row>
    <row r="42" spans="1:47" s="25" customFormat="1" ht="18" customHeight="1">
      <c r="A42" s="73">
        <v>273</v>
      </c>
      <c r="B42" s="73" t="s">
        <v>99</v>
      </c>
      <c r="C42" s="73" t="s">
        <v>100</v>
      </c>
      <c r="D42" s="73">
        <v>234.61799999999999</v>
      </c>
      <c r="E42" s="73">
        <v>301.32799999999997</v>
      </c>
      <c r="F42" s="73">
        <v>218.68</v>
      </c>
      <c r="G42" s="73">
        <v>178.28200000000001</v>
      </c>
      <c r="H42" s="73">
        <v>210.24600000000001</v>
      </c>
      <c r="I42" s="73">
        <v>223.10400000000001</v>
      </c>
      <c r="J42" s="73">
        <v>154.47</v>
      </c>
      <c r="K42" s="73">
        <v>169.39699999999999</v>
      </c>
      <c r="L42" s="73">
        <v>207.23500000000001</v>
      </c>
      <c r="M42" s="73">
        <v>252.54900000000001</v>
      </c>
      <c r="N42" s="73">
        <v>298.03699999999998</v>
      </c>
      <c r="O42" s="73">
        <v>357.29199999999997</v>
      </c>
      <c r="P42" s="73">
        <v>414.34800000000001</v>
      </c>
      <c r="Q42" s="73">
        <v>504.02199999999999</v>
      </c>
      <c r="R42" s="73">
        <v>527.31600000000003</v>
      </c>
      <c r="S42" s="73">
        <v>343.81400000000002</v>
      </c>
      <c r="T42" s="73">
        <v>397.40199999999999</v>
      </c>
      <c r="U42" s="73">
        <v>480.55700000000002</v>
      </c>
      <c r="V42" s="73">
        <v>502.029</v>
      </c>
      <c r="W42" s="73">
        <v>579.452</v>
      </c>
      <c r="X42" s="73">
        <v>683.65</v>
      </c>
      <c r="Y42" s="73">
        <v>724.69100000000003</v>
      </c>
      <c r="Z42" s="73">
        <v>741.56299999999999</v>
      </c>
      <c r="AA42" s="73">
        <v>713.28300000000002</v>
      </c>
      <c r="AB42" s="73">
        <v>770.27</v>
      </c>
      <c r="AC42" s="73">
        <v>866.346</v>
      </c>
      <c r="AD42" s="73">
        <v>966.86699999999996</v>
      </c>
      <c r="AE42" s="73">
        <v>1043.472</v>
      </c>
      <c r="AF42" s="73">
        <v>1101.2739999999999</v>
      </c>
      <c r="AG42" s="73">
        <v>894.95</v>
      </c>
      <c r="AH42" s="73">
        <v>1051.1279999999999</v>
      </c>
      <c r="AI42" s="73">
        <v>1171.1849999999999</v>
      </c>
      <c r="AJ42" s="73">
        <v>1185.6990000000001</v>
      </c>
      <c r="AK42" s="73">
        <v>1260.915</v>
      </c>
      <c r="AL42" s="73">
        <v>1295.8599999999999</v>
      </c>
      <c r="AM42" s="73">
        <v>1367.3009999999999</v>
      </c>
      <c r="AN42" s="73">
        <v>1436.559</v>
      </c>
      <c r="AO42" s="73">
        <v>1522.7529999999999</v>
      </c>
      <c r="AP42" s="73">
        <v>1612.788</v>
      </c>
      <c r="AQ42" s="73">
        <v>1708.3040000000001</v>
      </c>
      <c r="AR42" s="73">
        <v>2013</v>
      </c>
      <c r="AS42" s="74"/>
      <c r="AT42" s="75"/>
      <c r="AU42" s="75"/>
    </row>
    <row r="43" spans="1:47" s="25" customFormat="1" ht="18" customHeight="1">
      <c r="A43" s="73">
        <v>278</v>
      </c>
      <c r="B43" s="73" t="s">
        <v>101</v>
      </c>
      <c r="C43" s="73" t="s">
        <v>102</v>
      </c>
      <c r="D43" s="73">
        <v>1.8320000000000001</v>
      </c>
      <c r="E43" s="73">
        <v>2.1560000000000001</v>
      </c>
      <c r="F43" s="73">
        <v>2.4969999999999999</v>
      </c>
      <c r="G43" s="73">
        <v>2.9</v>
      </c>
      <c r="H43" s="73">
        <v>3.9660000000000002</v>
      </c>
      <c r="I43" s="73">
        <v>3.8540000000000001</v>
      </c>
      <c r="J43" s="73">
        <v>5.8</v>
      </c>
      <c r="K43" s="73">
        <v>3.4089999999999998</v>
      </c>
      <c r="L43" s="73">
        <v>1.4990000000000001</v>
      </c>
      <c r="M43" s="73">
        <v>2.0819999999999999</v>
      </c>
      <c r="N43" s="73">
        <v>0.51900000000000002</v>
      </c>
      <c r="O43" s="73">
        <v>3.6779999999999999</v>
      </c>
      <c r="P43" s="73">
        <v>3.8940000000000001</v>
      </c>
      <c r="Q43" s="73">
        <v>3.726</v>
      </c>
      <c r="R43" s="73">
        <v>3.8610000000000002</v>
      </c>
      <c r="S43" s="73">
        <v>4.1399999999999997</v>
      </c>
      <c r="T43" s="73">
        <v>4.3079999999999998</v>
      </c>
      <c r="U43" s="73">
        <v>4.3899999999999997</v>
      </c>
      <c r="V43" s="73">
        <v>4.6349999999999998</v>
      </c>
      <c r="W43" s="73">
        <v>4.8559999999999999</v>
      </c>
      <c r="X43" s="73">
        <v>5.109</v>
      </c>
      <c r="Y43" s="73">
        <v>5.335</v>
      </c>
      <c r="Z43" s="73">
        <v>5.2240000000000002</v>
      </c>
      <c r="AA43" s="73">
        <v>5.3220000000000001</v>
      </c>
      <c r="AB43" s="73">
        <v>5.7930000000000001</v>
      </c>
      <c r="AC43" s="73">
        <v>6.3209999999999997</v>
      </c>
      <c r="AD43" s="73">
        <v>6.7859999999999996</v>
      </c>
      <c r="AE43" s="73">
        <v>7.4580000000000002</v>
      </c>
      <c r="AF43" s="73">
        <v>8.4909999999999997</v>
      </c>
      <c r="AG43" s="73">
        <v>8.3789999999999996</v>
      </c>
      <c r="AH43" s="73">
        <v>8.9380000000000006</v>
      </c>
      <c r="AI43" s="73">
        <v>9.8989999999999991</v>
      </c>
      <c r="AJ43" s="73">
        <v>10.645</v>
      </c>
      <c r="AK43" s="73">
        <v>11.256</v>
      </c>
      <c r="AL43" s="73">
        <v>11.847</v>
      </c>
      <c r="AM43" s="73">
        <v>12.279</v>
      </c>
      <c r="AN43" s="73">
        <v>13.013</v>
      </c>
      <c r="AO43" s="73">
        <v>13.791</v>
      </c>
      <c r="AP43" s="73">
        <v>14.616</v>
      </c>
      <c r="AQ43" s="73">
        <v>15.49</v>
      </c>
      <c r="AR43" s="73">
        <v>2012</v>
      </c>
      <c r="AS43" s="74"/>
      <c r="AT43" s="75"/>
      <c r="AU43" s="75"/>
    </row>
    <row r="44" spans="1:47" s="25" customFormat="1" ht="18" customHeight="1">
      <c r="A44" s="73">
        <v>283</v>
      </c>
      <c r="B44" s="73" t="s">
        <v>103</v>
      </c>
      <c r="C44" s="73" t="s">
        <v>104</v>
      </c>
      <c r="D44" s="73">
        <v>3.81</v>
      </c>
      <c r="E44" s="73">
        <v>4.3129999999999997</v>
      </c>
      <c r="F44" s="73">
        <v>4.7649999999999997</v>
      </c>
      <c r="G44" s="73">
        <v>4.8920000000000003</v>
      </c>
      <c r="H44" s="73">
        <v>5.1059999999999999</v>
      </c>
      <c r="I44" s="73">
        <v>5.4020000000000001</v>
      </c>
      <c r="J44" s="73">
        <v>5.6139999999999999</v>
      </c>
      <c r="K44" s="73">
        <v>5.6379999999999999</v>
      </c>
      <c r="L44" s="73">
        <v>4.875</v>
      </c>
      <c r="M44" s="73">
        <v>4.8879999999999999</v>
      </c>
      <c r="N44" s="73">
        <v>5.3129999999999997</v>
      </c>
      <c r="O44" s="73">
        <v>5.8419999999999996</v>
      </c>
      <c r="P44" s="73">
        <v>6.641</v>
      </c>
      <c r="Q44" s="73">
        <v>7.2530000000000001</v>
      </c>
      <c r="R44" s="73">
        <v>7.734</v>
      </c>
      <c r="S44" s="73">
        <v>7.9059999999999997</v>
      </c>
      <c r="T44" s="73">
        <v>9.3219999999999992</v>
      </c>
      <c r="U44" s="73">
        <v>10.084</v>
      </c>
      <c r="V44" s="73">
        <v>10.933</v>
      </c>
      <c r="W44" s="73">
        <v>11.456</v>
      </c>
      <c r="X44" s="73">
        <v>11.621</v>
      </c>
      <c r="Y44" s="73">
        <v>11.808</v>
      </c>
      <c r="Z44" s="73">
        <v>12.272</v>
      </c>
      <c r="AA44" s="73">
        <v>12.933</v>
      </c>
      <c r="AB44" s="73">
        <v>14.179</v>
      </c>
      <c r="AC44" s="73">
        <v>15.465</v>
      </c>
      <c r="AD44" s="73">
        <v>17.137</v>
      </c>
      <c r="AE44" s="73">
        <v>19.794</v>
      </c>
      <c r="AF44" s="73">
        <v>23.001999999999999</v>
      </c>
      <c r="AG44" s="73">
        <v>24.163</v>
      </c>
      <c r="AH44" s="73">
        <v>27.053000000000001</v>
      </c>
      <c r="AI44" s="73">
        <v>31.32</v>
      </c>
      <c r="AJ44" s="73">
        <v>35.938000000000002</v>
      </c>
      <c r="AK44" s="73">
        <v>40.466999999999999</v>
      </c>
      <c r="AL44" s="73">
        <v>44.694000000000003</v>
      </c>
      <c r="AM44" s="73">
        <v>49.142000000000003</v>
      </c>
      <c r="AN44" s="73">
        <v>54.003</v>
      </c>
      <c r="AO44" s="73">
        <v>58.954000000000001</v>
      </c>
      <c r="AP44" s="73">
        <v>63.95</v>
      </c>
      <c r="AQ44" s="73">
        <v>69.281000000000006</v>
      </c>
      <c r="AR44" s="73">
        <v>2012</v>
      </c>
      <c r="AS44" s="74"/>
      <c r="AT44" s="75"/>
      <c r="AU44" s="75"/>
    </row>
    <row r="45" spans="1:47" s="25" customFormat="1" ht="18" customHeight="1">
      <c r="A45" s="73">
        <v>288</v>
      </c>
      <c r="B45" s="73" t="s">
        <v>105</v>
      </c>
      <c r="C45" s="73" t="s">
        <v>106</v>
      </c>
      <c r="D45" s="73">
        <v>4.0949999999999998</v>
      </c>
      <c r="E45" s="73">
        <v>5.22</v>
      </c>
      <c r="F45" s="73">
        <v>5.47</v>
      </c>
      <c r="G45" s="73">
        <v>6.069</v>
      </c>
      <c r="H45" s="73">
        <v>4.931</v>
      </c>
      <c r="I45" s="73">
        <v>4.2140000000000004</v>
      </c>
      <c r="J45" s="73">
        <v>5.032</v>
      </c>
      <c r="K45" s="73">
        <v>4.2160000000000002</v>
      </c>
      <c r="L45" s="73">
        <v>5.5839999999999996</v>
      </c>
      <c r="M45" s="73">
        <v>3.82</v>
      </c>
      <c r="N45" s="73">
        <v>4.9610000000000003</v>
      </c>
      <c r="O45" s="73">
        <v>7.06</v>
      </c>
      <c r="P45" s="73">
        <v>7.1840000000000002</v>
      </c>
      <c r="Q45" s="73">
        <v>7.25</v>
      </c>
      <c r="R45" s="73">
        <v>7.859</v>
      </c>
      <c r="S45" s="73">
        <v>9.0619999999999994</v>
      </c>
      <c r="T45" s="73">
        <v>9.7880000000000003</v>
      </c>
      <c r="U45" s="73">
        <v>9.9649999999999999</v>
      </c>
      <c r="V45" s="73">
        <v>9.0250000000000004</v>
      </c>
      <c r="W45" s="73">
        <v>8.3930000000000007</v>
      </c>
      <c r="X45" s="73">
        <v>8.1959999999999997</v>
      </c>
      <c r="Y45" s="73">
        <v>7.6630000000000003</v>
      </c>
      <c r="Z45" s="73">
        <v>6.3250000000000002</v>
      </c>
      <c r="AA45" s="73">
        <v>6.5880000000000001</v>
      </c>
      <c r="AB45" s="73">
        <v>8.0030000000000001</v>
      </c>
      <c r="AC45" s="73">
        <v>8.74</v>
      </c>
      <c r="AD45" s="73">
        <v>10.646000000000001</v>
      </c>
      <c r="AE45" s="73">
        <v>13.795</v>
      </c>
      <c r="AF45" s="73">
        <v>18.503</v>
      </c>
      <c r="AG45" s="73">
        <v>15.933999999999999</v>
      </c>
      <c r="AH45" s="73">
        <v>20.673999999999999</v>
      </c>
      <c r="AI45" s="73">
        <v>23.343</v>
      </c>
      <c r="AJ45" s="73">
        <v>24.937000000000001</v>
      </c>
      <c r="AK45" s="73">
        <v>29.050999999999998</v>
      </c>
      <c r="AL45" s="73">
        <v>31.300999999999998</v>
      </c>
      <c r="AM45" s="73">
        <v>34.847000000000001</v>
      </c>
      <c r="AN45" s="73">
        <v>37.93</v>
      </c>
      <c r="AO45" s="73">
        <v>41.000999999999998</v>
      </c>
      <c r="AP45" s="73">
        <v>44.194000000000003</v>
      </c>
      <c r="AQ45" s="73">
        <v>47.606999999999999</v>
      </c>
      <c r="AR45" s="73">
        <v>2012</v>
      </c>
      <c r="AS45" s="74"/>
      <c r="AT45" s="75"/>
      <c r="AU45" s="75"/>
    </row>
    <row r="46" spans="1:47" s="25" customFormat="1" ht="18" customHeight="1">
      <c r="A46" s="73">
        <v>293</v>
      </c>
      <c r="B46" s="73" t="s">
        <v>107</v>
      </c>
      <c r="C46" s="73" t="s">
        <v>108</v>
      </c>
      <c r="D46" s="73">
        <v>19.689</v>
      </c>
      <c r="E46" s="73">
        <v>23.792999999999999</v>
      </c>
      <c r="F46" s="73">
        <v>23.657</v>
      </c>
      <c r="G46" s="73">
        <v>18.395</v>
      </c>
      <c r="H46" s="73">
        <v>18.96</v>
      </c>
      <c r="I46" s="73">
        <v>16.405999999999999</v>
      </c>
      <c r="J46" s="73">
        <v>24.614999999999998</v>
      </c>
      <c r="K46" s="73">
        <v>40.646999999999998</v>
      </c>
      <c r="L46" s="73">
        <v>32.159999999999997</v>
      </c>
      <c r="M46" s="73">
        <v>39.69</v>
      </c>
      <c r="N46" s="73">
        <v>27.623000000000001</v>
      </c>
      <c r="O46" s="73">
        <v>32.856000000000002</v>
      </c>
      <c r="P46" s="73">
        <v>34.406999999999996</v>
      </c>
      <c r="Q46" s="73">
        <v>33.225999999999999</v>
      </c>
      <c r="R46" s="73">
        <v>42.8</v>
      </c>
      <c r="S46" s="73">
        <v>51.073</v>
      </c>
      <c r="T46" s="73">
        <v>53.223999999999997</v>
      </c>
      <c r="U46" s="73">
        <v>56.27</v>
      </c>
      <c r="V46" s="73">
        <v>54.048000000000002</v>
      </c>
      <c r="W46" s="73">
        <v>49.237000000000002</v>
      </c>
      <c r="X46" s="73">
        <v>50.877000000000002</v>
      </c>
      <c r="Y46" s="73">
        <v>51.421999999999997</v>
      </c>
      <c r="Z46" s="73">
        <v>54.088999999999999</v>
      </c>
      <c r="AA46" s="73">
        <v>58.152000000000001</v>
      </c>
      <c r="AB46" s="73">
        <v>65.84</v>
      </c>
      <c r="AC46" s="73">
        <v>74.388999999999996</v>
      </c>
      <c r="AD46" s="73">
        <v>87.572000000000003</v>
      </c>
      <c r="AE46" s="73">
        <v>102.19</v>
      </c>
      <c r="AF46" s="73">
        <v>121.616</v>
      </c>
      <c r="AG46" s="73">
        <v>121.22</v>
      </c>
      <c r="AH46" s="73">
        <v>148.55799999999999</v>
      </c>
      <c r="AI46" s="73">
        <v>170.602</v>
      </c>
      <c r="AJ46" s="73">
        <v>192.673</v>
      </c>
      <c r="AK46" s="73">
        <v>202.416</v>
      </c>
      <c r="AL46" s="73">
        <v>208.18799999999999</v>
      </c>
      <c r="AM46" s="73">
        <v>217.607</v>
      </c>
      <c r="AN46" s="73">
        <v>238.17099999999999</v>
      </c>
      <c r="AO46" s="73">
        <v>255.58500000000001</v>
      </c>
      <c r="AP46" s="73">
        <v>274.40100000000001</v>
      </c>
      <c r="AQ46" s="73">
        <v>295.28500000000003</v>
      </c>
      <c r="AR46" s="73">
        <v>2013</v>
      </c>
      <c r="AS46" s="74"/>
      <c r="AT46" s="75"/>
      <c r="AU46" s="75"/>
    </row>
    <row r="47" spans="1:47" s="25" customFormat="1" ht="18" customHeight="1">
      <c r="A47" s="73">
        <v>298</v>
      </c>
      <c r="B47" s="73" t="s">
        <v>109</v>
      </c>
      <c r="C47" s="73" t="s">
        <v>110</v>
      </c>
      <c r="D47" s="73">
        <v>11.199</v>
      </c>
      <c r="E47" s="73">
        <v>12.499000000000001</v>
      </c>
      <c r="F47" s="73">
        <v>10.218</v>
      </c>
      <c r="G47" s="73">
        <v>5.609</v>
      </c>
      <c r="H47" s="73">
        <v>5.3339999999999996</v>
      </c>
      <c r="I47" s="73">
        <v>5.2119999999999997</v>
      </c>
      <c r="J47" s="73">
        <v>6.47</v>
      </c>
      <c r="K47" s="73">
        <v>8.0950000000000006</v>
      </c>
      <c r="L47" s="73">
        <v>8.375</v>
      </c>
      <c r="M47" s="73">
        <v>8.827</v>
      </c>
      <c r="N47" s="73">
        <v>10.27</v>
      </c>
      <c r="O47" s="73">
        <v>12.375999999999999</v>
      </c>
      <c r="P47" s="73">
        <v>14.223000000000001</v>
      </c>
      <c r="Q47" s="73">
        <v>16.568000000000001</v>
      </c>
      <c r="R47" s="73">
        <v>19.298999999999999</v>
      </c>
      <c r="S47" s="73">
        <v>21.312000000000001</v>
      </c>
      <c r="T47" s="73">
        <v>22.657</v>
      </c>
      <c r="U47" s="73">
        <v>23.974</v>
      </c>
      <c r="V47" s="73">
        <v>25.393999999999998</v>
      </c>
      <c r="W47" s="73">
        <v>23.995000000000001</v>
      </c>
      <c r="X47" s="73">
        <v>22.832000000000001</v>
      </c>
      <c r="Y47" s="73">
        <v>20.907</v>
      </c>
      <c r="Z47" s="73">
        <v>13.632</v>
      </c>
      <c r="AA47" s="73">
        <v>12.067</v>
      </c>
      <c r="AB47" s="73">
        <v>13.708</v>
      </c>
      <c r="AC47" s="73">
        <v>17.398</v>
      </c>
      <c r="AD47" s="73">
        <v>19.62</v>
      </c>
      <c r="AE47" s="73">
        <v>23.460999999999999</v>
      </c>
      <c r="AF47" s="73">
        <v>30.366</v>
      </c>
      <c r="AG47" s="73">
        <v>30.460999999999999</v>
      </c>
      <c r="AH47" s="73">
        <v>38.881</v>
      </c>
      <c r="AI47" s="73">
        <v>47.237000000000002</v>
      </c>
      <c r="AJ47" s="73">
        <v>50.005000000000003</v>
      </c>
      <c r="AK47" s="73">
        <v>55.707999999999998</v>
      </c>
      <c r="AL47" s="73">
        <v>55.597000000000001</v>
      </c>
      <c r="AM47" s="73">
        <v>58.057000000000002</v>
      </c>
      <c r="AN47" s="73">
        <v>60.719000000000001</v>
      </c>
      <c r="AO47" s="73">
        <v>63.902000000000001</v>
      </c>
      <c r="AP47" s="73">
        <v>67.567999999999998</v>
      </c>
      <c r="AQ47" s="73">
        <v>71.388000000000005</v>
      </c>
      <c r="AR47" s="73">
        <v>2012</v>
      </c>
      <c r="AS47" s="74"/>
      <c r="AT47" s="75"/>
      <c r="AU47" s="75"/>
    </row>
    <row r="48" spans="1:47" s="25" customFormat="1" ht="18" customHeight="1">
      <c r="A48" s="73">
        <v>299</v>
      </c>
      <c r="B48" s="73" t="s">
        <v>111</v>
      </c>
      <c r="C48" s="73" t="s">
        <v>112</v>
      </c>
      <c r="D48" s="73">
        <v>69.843000000000004</v>
      </c>
      <c r="E48" s="73">
        <v>78.369</v>
      </c>
      <c r="F48" s="73">
        <v>80</v>
      </c>
      <c r="G48" s="73">
        <v>79.674999999999997</v>
      </c>
      <c r="H48" s="73">
        <v>57.826999999999998</v>
      </c>
      <c r="I48" s="73">
        <v>59.866999999999997</v>
      </c>
      <c r="J48" s="73">
        <v>60.878</v>
      </c>
      <c r="K48" s="73">
        <v>46.854999999999997</v>
      </c>
      <c r="L48" s="73">
        <v>60.378999999999998</v>
      </c>
      <c r="M48" s="73">
        <v>44.673000000000002</v>
      </c>
      <c r="N48" s="73">
        <v>48.393000000000001</v>
      </c>
      <c r="O48" s="73">
        <v>53.383000000000003</v>
      </c>
      <c r="P48" s="73">
        <v>60.402000000000001</v>
      </c>
      <c r="Q48" s="73">
        <v>59.866999999999997</v>
      </c>
      <c r="R48" s="73">
        <v>58.359000000000002</v>
      </c>
      <c r="S48" s="73">
        <v>77.430000000000007</v>
      </c>
      <c r="T48" s="73">
        <v>70.537999999999997</v>
      </c>
      <c r="U48" s="73">
        <v>85.668999999999997</v>
      </c>
      <c r="V48" s="73">
        <v>91.903000000000006</v>
      </c>
      <c r="W48" s="73">
        <v>97.24</v>
      </c>
      <c r="X48" s="73">
        <v>117.676</v>
      </c>
      <c r="Y48" s="73">
        <v>123.15600000000001</v>
      </c>
      <c r="Z48" s="73">
        <v>95.572000000000003</v>
      </c>
      <c r="AA48" s="73">
        <v>83.67</v>
      </c>
      <c r="AB48" s="73">
        <v>112.18899999999999</v>
      </c>
      <c r="AC48" s="73">
        <v>143.32599999999999</v>
      </c>
      <c r="AD48" s="73">
        <v>177.72200000000001</v>
      </c>
      <c r="AE48" s="73">
        <v>221.274</v>
      </c>
      <c r="AF48" s="73">
        <v>291.55900000000003</v>
      </c>
      <c r="AG48" s="73">
        <v>235.05699999999999</v>
      </c>
      <c r="AH48" s="73">
        <v>271.96100000000001</v>
      </c>
      <c r="AI48" s="73">
        <v>297.637</v>
      </c>
      <c r="AJ48" s="73">
        <v>298.38</v>
      </c>
      <c r="AK48" s="73">
        <v>227.17500000000001</v>
      </c>
      <c r="AL48" s="73">
        <v>209.226</v>
      </c>
      <c r="AM48" s="73">
        <v>226.31700000000001</v>
      </c>
      <c r="AN48" s="73">
        <v>242.48</v>
      </c>
      <c r="AO48" s="73">
        <v>247.35300000000001</v>
      </c>
      <c r="AP48" s="73">
        <v>262.40300000000002</v>
      </c>
      <c r="AQ48" s="73">
        <v>270.005</v>
      </c>
      <c r="AR48" s="73">
        <v>2010</v>
      </c>
      <c r="AS48" s="74"/>
      <c r="AT48" s="75"/>
      <c r="AU48" s="75"/>
    </row>
    <row r="49" spans="1:47" s="25" customFormat="1" ht="18" customHeight="1">
      <c r="A49" s="73">
        <v>311</v>
      </c>
      <c r="B49" s="73" t="s">
        <v>113</v>
      </c>
      <c r="C49" s="73" t="s">
        <v>114</v>
      </c>
      <c r="D49" s="73">
        <v>0.13</v>
      </c>
      <c r="E49" s="73">
        <v>0.14699999999999999</v>
      </c>
      <c r="F49" s="73">
        <v>0.16300000000000001</v>
      </c>
      <c r="G49" s="73">
        <v>0.18099999999999999</v>
      </c>
      <c r="H49" s="73">
        <v>0.20499999999999999</v>
      </c>
      <c r="I49" s="73">
        <v>0.23799999999999999</v>
      </c>
      <c r="J49" s="73">
        <v>0.28999999999999998</v>
      </c>
      <c r="K49" s="73">
        <v>0.33800000000000002</v>
      </c>
      <c r="L49" s="73">
        <v>0.4</v>
      </c>
      <c r="M49" s="73">
        <v>0.441</v>
      </c>
      <c r="N49" s="73">
        <v>0.46200000000000002</v>
      </c>
      <c r="O49" s="73">
        <v>0.48499999999999999</v>
      </c>
      <c r="P49" s="73">
        <v>0.502</v>
      </c>
      <c r="Q49" s="73">
        <v>0.53800000000000003</v>
      </c>
      <c r="R49" s="73">
        <v>0.59099999999999997</v>
      </c>
      <c r="S49" s="73">
        <v>0.58299999999999996</v>
      </c>
      <c r="T49" s="73">
        <v>0.63800000000000001</v>
      </c>
      <c r="U49" s="73">
        <v>0.68400000000000005</v>
      </c>
      <c r="V49" s="73">
        <v>0.73199999999999998</v>
      </c>
      <c r="W49" s="73">
        <v>0.76900000000000002</v>
      </c>
      <c r="X49" s="73">
        <v>0.78400000000000003</v>
      </c>
      <c r="Y49" s="73">
        <v>0.77400000000000002</v>
      </c>
      <c r="Z49" s="73">
        <v>0.80300000000000005</v>
      </c>
      <c r="AA49" s="73">
        <v>0.84</v>
      </c>
      <c r="AB49" s="73">
        <v>0.89800000000000002</v>
      </c>
      <c r="AC49" s="73">
        <v>0.997</v>
      </c>
      <c r="AD49" s="73">
        <v>1.135</v>
      </c>
      <c r="AE49" s="73">
        <v>1.2889999999999999</v>
      </c>
      <c r="AF49" s="73">
        <v>1.347</v>
      </c>
      <c r="AG49" s="73">
        <v>1.206</v>
      </c>
      <c r="AH49" s="73">
        <v>1.1359999999999999</v>
      </c>
      <c r="AI49" s="73">
        <v>1.1299999999999999</v>
      </c>
      <c r="AJ49" s="73">
        <v>1.2050000000000001</v>
      </c>
      <c r="AK49" s="73">
        <v>1.2010000000000001</v>
      </c>
      <c r="AL49" s="73">
        <v>1.236</v>
      </c>
      <c r="AM49" s="73">
        <v>1.282</v>
      </c>
      <c r="AN49" s="73">
        <v>1.339</v>
      </c>
      <c r="AO49" s="73">
        <v>1.4</v>
      </c>
      <c r="AP49" s="73">
        <v>1.4630000000000001</v>
      </c>
      <c r="AQ49" s="73">
        <v>1.53</v>
      </c>
      <c r="AR49" s="73">
        <v>2013</v>
      </c>
      <c r="AS49" s="74"/>
      <c r="AT49" s="75"/>
      <c r="AU49" s="75"/>
    </row>
    <row r="50" spans="1:47" s="25" customFormat="1" ht="18" customHeight="1">
      <c r="A50" s="73">
        <v>313</v>
      </c>
      <c r="B50" s="73" t="s">
        <v>115</v>
      </c>
      <c r="C50" s="73" t="s">
        <v>389</v>
      </c>
      <c r="D50" s="73">
        <v>1.8919999999999999</v>
      </c>
      <c r="E50" s="73">
        <v>1.96</v>
      </c>
      <c r="F50" s="73">
        <v>2.2069999999999999</v>
      </c>
      <c r="G50" s="73">
        <v>2.4569999999999999</v>
      </c>
      <c r="H50" s="73">
        <v>2.6240000000000001</v>
      </c>
      <c r="I50" s="73">
        <v>2.8570000000000002</v>
      </c>
      <c r="J50" s="73">
        <v>3.089</v>
      </c>
      <c r="K50" s="73">
        <v>3.4009999999999998</v>
      </c>
      <c r="L50" s="73">
        <v>3.536</v>
      </c>
      <c r="M50" s="73">
        <v>3.9860000000000002</v>
      </c>
      <c r="N50" s="73">
        <v>3.8010000000000002</v>
      </c>
      <c r="O50" s="73">
        <v>3.7890000000000001</v>
      </c>
      <c r="P50" s="73">
        <v>3.7120000000000002</v>
      </c>
      <c r="Q50" s="73">
        <v>3.6669999999999998</v>
      </c>
      <c r="R50" s="73">
        <v>3.895</v>
      </c>
      <c r="S50" s="73">
        <v>4.0709999999999997</v>
      </c>
      <c r="T50" s="73">
        <v>4.3010000000000002</v>
      </c>
      <c r="U50" s="73">
        <v>4.9630000000000001</v>
      </c>
      <c r="V50" s="73">
        <v>5.351</v>
      </c>
      <c r="W50" s="73">
        <v>6.0209999999999999</v>
      </c>
      <c r="X50" s="73">
        <v>6.3280000000000003</v>
      </c>
      <c r="Y50" s="73">
        <v>6.5170000000000003</v>
      </c>
      <c r="Z50" s="73">
        <v>6.9580000000000002</v>
      </c>
      <c r="AA50" s="73">
        <v>6.9489999999999998</v>
      </c>
      <c r="AB50" s="73">
        <v>7.0940000000000003</v>
      </c>
      <c r="AC50" s="73">
        <v>7.7060000000000004</v>
      </c>
      <c r="AD50" s="73">
        <v>7.9660000000000002</v>
      </c>
      <c r="AE50" s="73">
        <v>8.3190000000000008</v>
      </c>
      <c r="AF50" s="73">
        <v>8.2469999999999999</v>
      </c>
      <c r="AG50" s="73">
        <v>7.82</v>
      </c>
      <c r="AH50" s="73">
        <v>7.91</v>
      </c>
      <c r="AI50" s="73">
        <v>7.931</v>
      </c>
      <c r="AJ50" s="73">
        <v>8.2189999999999994</v>
      </c>
      <c r="AK50" s="73">
        <v>8.42</v>
      </c>
      <c r="AL50" s="73">
        <v>8.6489999999999991</v>
      </c>
      <c r="AM50" s="73">
        <v>9.3079999999999998</v>
      </c>
      <c r="AN50" s="73">
        <v>9.6929999999999996</v>
      </c>
      <c r="AO50" s="73">
        <v>10.085000000000001</v>
      </c>
      <c r="AP50" s="73">
        <v>10.430999999999999</v>
      </c>
      <c r="AQ50" s="73">
        <v>10.766999999999999</v>
      </c>
      <c r="AR50" s="73">
        <v>2012</v>
      </c>
      <c r="AS50" s="74"/>
      <c r="AT50" s="75"/>
      <c r="AU50" s="75"/>
    </row>
    <row r="51" spans="1:47" s="25" customFormat="1" ht="18" customHeight="1">
      <c r="A51" s="73">
        <v>316</v>
      </c>
      <c r="B51" s="73" t="s">
        <v>116</v>
      </c>
      <c r="C51" s="73" t="s">
        <v>117</v>
      </c>
      <c r="D51" s="73">
        <v>1.0309999999999999</v>
      </c>
      <c r="E51" s="73">
        <v>1.1339999999999999</v>
      </c>
      <c r="F51" s="73">
        <v>1.1850000000000001</v>
      </c>
      <c r="G51" s="73">
        <v>1.258</v>
      </c>
      <c r="H51" s="73">
        <v>1.371</v>
      </c>
      <c r="I51" s="73">
        <v>1.4350000000000001</v>
      </c>
      <c r="J51" s="73">
        <v>1.5760000000000001</v>
      </c>
      <c r="K51" s="73">
        <v>1.7350000000000001</v>
      </c>
      <c r="L51" s="73">
        <v>1.8460000000000001</v>
      </c>
      <c r="M51" s="73">
        <v>2.0430000000000001</v>
      </c>
      <c r="N51" s="73">
        <v>2.0489999999999999</v>
      </c>
      <c r="O51" s="73">
        <v>2.0569999999999999</v>
      </c>
      <c r="P51" s="73">
        <v>1.9810000000000001</v>
      </c>
      <c r="Q51" s="73">
        <v>2.101</v>
      </c>
      <c r="R51" s="73">
        <v>2.19</v>
      </c>
      <c r="S51" s="73">
        <v>2.2850000000000001</v>
      </c>
      <c r="T51" s="73">
        <v>2.4089999999999998</v>
      </c>
      <c r="U51" s="73">
        <v>2.5459999999999998</v>
      </c>
      <c r="V51" s="73">
        <v>2.8879999999999999</v>
      </c>
      <c r="W51" s="73">
        <v>3.0419999999999998</v>
      </c>
      <c r="X51" s="73">
        <v>3.12</v>
      </c>
      <c r="Y51" s="73">
        <v>3.1120000000000001</v>
      </c>
      <c r="Z51" s="73">
        <v>3.169</v>
      </c>
      <c r="AA51" s="73">
        <v>3.2709999999999999</v>
      </c>
      <c r="AB51" s="73">
        <v>3.51</v>
      </c>
      <c r="AC51" s="73">
        <v>3.8919999999999999</v>
      </c>
      <c r="AD51" s="73">
        <v>4.3140000000000001</v>
      </c>
      <c r="AE51" s="73">
        <v>4.5129999999999999</v>
      </c>
      <c r="AF51" s="73">
        <v>4.5419999999999998</v>
      </c>
      <c r="AG51" s="73">
        <v>4.593</v>
      </c>
      <c r="AH51" s="73">
        <v>4.4340000000000002</v>
      </c>
      <c r="AI51" s="73">
        <v>4.3689999999999998</v>
      </c>
      <c r="AJ51" s="73">
        <v>4.2249999999999996</v>
      </c>
      <c r="AK51" s="73">
        <v>4.2279999999999998</v>
      </c>
      <c r="AL51" s="73">
        <v>4.2770000000000001</v>
      </c>
      <c r="AM51" s="73">
        <v>4.3979999999999997</v>
      </c>
      <c r="AN51" s="73">
        <v>4.5529999999999999</v>
      </c>
      <c r="AO51" s="73">
        <v>4.74</v>
      </c>
      <c r="AP51" s="73">
        <v>4.97</v>
      </c>
      <c r="AQ51" s="73">
        <v>5.242</v>
      </c>
      <c r="AR51" s="73">
        <v>2012</v>
      </c>
      <c r="AS51" s="74"/>
      <c r="AT51" s="75"/>
      <c r="AU51" s="75"/>
    </row>
    <row r="52" spans="1:47" s="25" customFormat="1" ht="18" customHeight="1">
      <c r="A52" s="73">
        <v>321</v>
      </c>
      <c r="B52" s="73" t="s">
        <v>118</v>
      </c>
      <c r="C52" s="73" t="s">
        <v>119</v>
      </c>
      <c r="D52" s="73">
        <v>7.0999999999999994E-2</v>
      </c>
      <c r="E52" s="73">
        <v>7.9000000000000001E-2</v>
      </c>
      <c r="F52" s="73">
        <v>8.5999999999999993E-2</v>
      </c>
      <c r="G52" s="73">
        <v>9.5000000000000001E-2</v>
      </c>
      <c r="H52" s="73">
        <v>0.107</v>
      </c>
      <c r="I52" s="73">
        <v>0.11799999999999999</v>
      </c>
      <c r="J52" s="73">
        <v>0.13400000000000001</v>
      </c>
      <c r="K52" s="73">
        <v>0.151</v>
      </c>
      <c r="L52" s="73">
        <v>0.17100000000000001</v>
      </c>
      <c r="M52" s="73">
        <v>0.182</v>
      </c>
      <c r="N52" s="73">
        <v>0.19800000000000001</v>
      </c>
      <c r="O52" s="73">
        <v>0.215</v>
      </c>
      <c r="P52" s="73">
        <v>0.22900000000000001</v>
      </c>
      <c r="Q52" s="73">
        <v>0.24</v>
      </c>
      <c r="R52" s="73">
        <v>0.25600000000000001</v>
      </c>
      <c r="S52" s="73">
        <v>0.26400000000000001</v>
      </c>
      <c r="T52" s="73">
        <v>0.28199999999999997</v>
      </c>
      <c r="U52" s="73">
        <v>0.29299999999999998</v>
      </c>
      <c r="V52" s="73">
        <v>0.31</v>
      </c>
      <c r="W52" s="73">
        <v>0.32</v>
      </c>
      <c r="X52" s="73">
        <v>0.32100000000000001</v>
      </c>
      <c r="Y52" s="73">
        <v>0.32800000000000001</v>
      </c>
      <c r="Z52" s="73">
        <v>0.32400000000000001</v>
      </c>
      <c r="AA52" s="73">
        <v>0.33700000000000002</v>
      </c>
      <c r="AB52" s="73">
        <v>0.36099999999999999</v>
      </c>
      <c r="AC52" s="73">
        <v>0.35599999999999998</v>
      </c>
      <c r="AD52" s="73">
        <v>0.38200000000000001</v>
      </c>
      <c r="AE52" s="73">
        <v>0.41299999999999998</v>
      </c>
      <c r="AF52" s="73">
        <v>0.45200000000000001</v>
      </c>
      <c r="AG52" s="73">
        <v>0.48199999999999998</v>
      </c>
      <c r="AH52" s="73">
        <v>0.47499999999999998</v>
      </c>
      <c r="AI52" s="73">
        <v>0.49099999999999999</v>
      </c>
      <c r="AJ52" s="73">
        <v>0.496</v>
      </c>
      <c r="AK52" s="73">
        <v>0.497</v>
      </c>
      <c r="AL52" s="73">
        <v>0.51400000000000001</v>
      </c>
      <c r="AM52" s="73">
        <v>0.53100000000000003</v>
      </c>
      <c r="AN52" s="73">
        <v>0.55200000000000005</v>
      </c>
      <c r="AO52" s="73">
        <v>0.57599999999999996</v>
      </c>
      <c r="AP52" s="73">
        <v>0.60099999999999998</v>
      </c>
      <c r="AQ52" s="73">
        <v>0.624</v>
      </c>
      <c r="AR52" s="73">
        <v>2013</v>
      </c>
      <c r="AS52" s="74"/>
      <c r="AT52" s="75"/>
      <c r="AU52" s="75"/>
    </row>
    <row r="53" spans="1:47" s="25" customFormat="1" ht="18" customHeight="1">
      <c r="A53" s="73">
        <v>328</v>
      </c>
      <c r="B53" s="73" t="s">
        <v>120</v>
      </c>
      <c r="C53" s="73" t="s">
        <v>121</v>
      </c>
      <c r="D53" s="73">
        <v>0.10100000000000001</v>
      </c>
      <c r="E53" s="73">
        <v>0.106</v>
      </c>
      <c r="F53" s="73">
        <v>0.115</v>
      </c>
      <c r="G53" s="73">
        <v>0.123</v>
      </c>
      <c r="H53" s="73">
        <v>0.13300000000000001</v>
      </c>
      <c r="I53" s="73">
        <v>0.155</v>
      </c>
      <c r="J53" s="73">
        <v>0.17399999999999999</v>
      </c>
      <c r="K53" s="73">
        <v>0.20200000000000001</v>
      </c>
      <c r="L53" s="73">
        <v>0.223</v>
      </c>
      <c r="M53" s="73">
        <v>0.25800000000000001</v>
      </c>
      <c r="N53" s="73">
        <v>0.26800000000000002</v>
      </c>
      <c r="O53" s="73">
        <v>0.29199999999999998</v>
      </c>
      <c r="P53" s="73">
        <v>0.30399999999999999</v>
      </c>
      <c r="Q53" s="73">
        <v>0.30299999999999999</v>
      </c>
      <c r="R53" s="73">
        <v>0.318</v>
      </c>
      <c r="S53" s="73">
        <v>0.33500000000000002</v>
      </c>
      <c r="T53" s="73">
        <v>0.36099999999999999</v>
      </c>
      <c r="U53" s="73">
        <v>0.38900000000000001</v>
      </c>
      <c r="V53" s="73">
        <v>0.44500000000000001</v>
      </c>
      <c r="W53" s="73">
        <v>0.48199999999999998</v>
      </c>
      <c r="X53" s="73">
        <v>0.52</v>
      </c>
      <c r="Y53" s="73">
        <v>0.52</v>
      </c>
      <c r="Z53" s="73">
        <v>0.54</v>
      </c>
      <c r="AA53" s="73">
        <v>0.59099999999999997</v>
      </c>
      <c r="AB53" s="73">
        <v>0.59899999999999998</v>
      </c>
      <c r="AC53" s="73">
        <v>0.69499999999999995</v>
      </c>
      <c r="AD53" s="73">
        <v>0.69899999999999995</v>
      </c>
      <c r="AE53" s="73">
        <v>0.75900000000000001</v>
      </c>
      <c r="AF53" s="73">
        <v>0.82599999999999996</v>
      </c>
      <c r="AG53" s="73">
        <v>0.77100000000000002</v>
      </c>
      <c r="AH53" s="73">
        <v>0.77100000000000002</v>
      </c>
      <c r="AI53" s="73">
        <v>0.77900000000000003</v>
      </c>
      <c r="AJ53" s="73">
        <v>0.80200000000000005</v>
      </c>
      <c r="AK53" s="73">
        <v>0.81399999999999995</v>
      </c>
      <c r="AL53" s="73">
        <v>0.83899999999999997</v>
      </c>
      <c r="AM53" s="73">
        <v>0.86599999999999999</v>
      </c>
      <c r="AN53" s="73">
        <v>0.90300000000000002</v>
      </c>
      <c r="AO53" s="73">
        <v>0.94399999999999995</v>
      </c>
      <c r="AP53" s="73">
        <v>0.99299999999999999</v>
      </c>
      <c r="AQ53" s="73">
        <v>1.046</v>
      </c>
      <c r="AR53" s="73">
        <v>2013</v>
      </c>
      <c r="AS53" s="74"/>
      <c r="AT53" s="75"/>
      <c r="AU53" s="75"/>
    </row>
    <row r="54" spans="1:47" s="25" customFormat="1" ht="18" customHeight="1">
      <c r="A54" s="73">
        <v>336</v>
      </c>
      <c r="B54" s="73" t="s">
        <v>122</v>
      </c>
      <c r="C54" s="73" t="s">
        <v>123</v>
      </c>
      <c r="D54" s="73">
        <v>0.55900000000000005</v>
      </c>
      <c r="E54" s="73">
        <v>0.53600000000000003</v>
      </c>
      <c r="F54" s="73">
        <v>0.45900000000000002</v>
      </c>
      <c r="G54" s="73">
        <v>0.46600000000000003</v>
      </c>
      <c r="H54" s="73">
        <v>0.434</v>
      </c>
      <c r="I54" s="73">
        <v>0.46300000000000002</v>
      </c>
      <c r="J54" s="73">
        <v>0.52300000000000002</v>
      </c>
      <c r="K54" s="73">
        <v>0.48399999999999999</v>
      </c>
      <c r="L54" s="73">
        <v>0.61499999999999999</v>
      </c>
      <c r="M54" s="73">
        <v>0.61699999999999999</v>
      </c>
      <c r="N54" s="73">
        <v>0.64300000000000002</v>
      </c>
      <c r="O54" s="73">
        <v>0.54900000000000004</v>
      </c>
      <c r="P54" s="73">
        <v>0.59699999999999998</v>
      </c>
      <c r="Q54" s="73">
        <v>0.71099999999999997</v>
      </c>
      <c r="R54" s="73">
        <v>0.86399999999999999</v>
      </c>
      <c r="S54" s="73">
        <v>0.99</v>
      </c>
      <c r="T54" s="73">
        <v>1.1200000000000001</v>
      </c>
      <c r="U54" s="73">
        <v>1.179</v>
      </c>
      <c r="V54" s="73">
        <v>1.1339999999999999</v>
      </c>
      <c r="W54" s="73">
        <v>1.107</v>
      </c>
      <c r="X54" s="73">
        <v>1.123</v>
      </c>
      <c r="Y54" s="73">
        <v>1.1259999999999999</v>
      </c>
      <c r="Z54" s="73">
        <v>1.1599999999999999</v>
      </c>
      <c r="AA54" s="73">
        <v>1.1919999999999999</v>
      </c>
      <c r="AB54" s="73">
        <v>1.2509999999999999</v>
      </c>
      <c r="AC54" s="73">
        <v>1.3120000000000001</v>
      </c>
      <c r="AD54" s="73">
        <v>1.458</v>
      </c>
      <c r="AE54" s="73">
        <v>1.7390000000000001</v>
      </c>
      <c r="AF54" s="73">
        <v>1.923</v>
      </c>
      <c r="AG54" s="73">
        <v>2.024</v>
      </c>
      <c r="AH54" s="73">
        <v>2.2589999999999999</v>
      </c>
      <c r="AI54" s="73">
        <v>2.577</v>
      </c>
      <c r="AJ54" s="73">
        <v>2.851</v>
      </c>
      <c r="AK54" s="73">
        <v>2.99</v>
      </c>
      <c r="AL54" s="73">
        <v>3.1419999999999999</v>
      </c>
      <c r="AM54" s="73">
        <v>3.3330000000000002</v>
      </c>
      <c r="AN54" s="73">
        <v>3.5609999999999999</v>
      </c>
      <c r="AO54" s="73">
        <v>3.8010000000000002</v>
      </c>
      <c r="AP54" s="73">
        <v>4.0389999999999997</v>
      </c>
      <c r="AQ54" s="73">
        <v>4.26</v>
      </c>
      <c r="AR54" s="73">
        <v>2012</v>
      </c>
      <c r="AS54" s="74"/>
      <c r="AT54" s="75"/>
      <c r="AU54" s="75"/>
    </row>
    <row r="55" spans="1:47" s="25" customFormat="1" ht="18" customHeight="1">
      <c r="A55" s="73">
        <v>339</v>
      </c>
      <c r="B55" s="73" t="s">
        <v>124</v>
      </c>
      <c r="C55" s="73" t="s">
        <v>125</v>
      </c>
      <c r="D55" s="73">
        <v>0.17199999999999999</v>
      </c>
      <c r="E55" s="73">
        <v>0.17899999999999999</v>
      </c>
      <c r="F55" s="73">
        <v>0.17899999999999999</v>
      </c>
      <c r="G55" s="73">
        <v>0.189</v>
      </c>
      <c r="H55" s="73">
        <v>0.21099999999999999</v>
      </c>
      <c r="I55" s="73">
        <v>0.20899999999999999</v>
      </c>
      <c r="J55" s="73">
        <v>0.22800000000000001</v>
      </c>
      <c r="K55" s="73">
        <v>0.26700000000000002</v>
      </c>
      <c r="L55" s="73">
        <v>0.315</v>
      </c>
      <c r="M55" s="73">
        <v>0.36299999999999999</v>
      </c>
      <c r="N55" s="73">
        <v>0.41199999999999998</v>
      </c>
      <c r="O55" s="73">
        <v>0.44500000000000001</v>
      </c>
      <c r="P55" s="73">
        <v>0.51800000000000002</v>
      </c>
      <c r="Q55" s="73">
        <v>0.56000000000000005</v>
      </c>
      <c r="R55" s="73">
        <v>0.58099999999999996</v>
      </c>
      <c r="S55" s="73">
        <v>0.62</v>
      </c>
      <c r="T55" s="73">
        <v>0.64100000000000001</v>
      </c>
      <c r="U55" s="73">
        <v>0.65400000000000003</v>
      </c>
      <c r="V55" s="73">
        <v>0.68899999999999995</v>
      </c>
      <c r="W55" s="73">
        <v>0.73199999999999998</v>
      </c>
      <c r="X55" s="73">
        <v>0.83199999999999996</v>
      </c>
      <c r="Y55" s="73">
        <v>0.872</v>
      </c>
      <c r="Z55" s="73">
        <v>0.93300000000000005</v>
      </c>
      <c r="AA55" s="73">
        <v>0.99</v>
      </c>
      <c r="AB55" s="73">
        <v>1.0580000000000001</v>
      </c>
      <c r="AC55" s="73">
        <v>1.1140000000000001</v>
      </c>
      <c r="AD55" s="73">
        <v>1.2170000000000001</v>
      </c>
      <c r="AE55" s="73">
        <v>1.2909999999999999</v>
      </c>
      <c r="AF55" s="73">
        <v>1.37</v>
      </c>
      <c r="AG55" s="73">
        <v>1.339</v>
      </c>
      <c r="AH55" s="73">
        <v>1.3979999999999999</v>
      </c>
      <c r="AI55" s="73">
        <v>1.4890000000000001</v>
      </c>
      <c r="AJ55" s="73">
        <v>1.573</v>
      </c>
      <c r="AK55" s="73">
        <v>1.615</v>
      </c>
      <c r="AL55" s="73">
        <v>1.6659999999999999</v>
      </c>
      <c r="AM55" s="73">
        <v>1.7330000000000001</v>
      </c>
      <c r="AN55" s="73">
        <v>1.8049999999999999</v>
      </c>
      <c r="AO55" s="73">
        <v>1.881</v>
      </c>
      <c r="AP55" s="73">
        <v>1.9610000000000001</v>
      </c>
      <c r="AQ55" s="73">
        <v>2.044</v>
      </c>
      <c r="AR55" s="73">
        <v>2012</v>
      </c>
      <c r="AS55" s="74"/>
      <c r="AT55" s="75"/>
      <c r="AU55" s="75"/>
    </row>
    <row r="56" spans="1:47" s="25" customFormat="1" ht="18" customHeight="1">
      <c r="A56" s="73">
        <v>343</v>
      </c>
      <c r="B56" s="73" t="s">
        <v>126</v>
      </c>
      <c r="C56" s="73" t="s">
        <v>127</v>
      </c>
      <c r="D56" s="73">
        <v>2.5649999999999999</v>
      </c>
      <c r="E56" s="73">
        <v>2.8170000000000002</v>
      </c>
      <c r="F56" s="73">
        <v>3.2349999999999999</v>
      </c>
      <c r="G56" s="73">
        <v>2.875</v>
      </c>
      <c r="H56" s="73">
        <v>2.1190000000000002</v>
      </c>
      <c r="I56" s="73">
        <v>1.9930000000000001</v>
      </c>
      <c r="J56" s="73">
        <v>2.3690000000000002</v>
      </c>
      <c r="K56" s="73">
        <v>2.6720000000000002</v>
      </c>
      <c r="L56" s="73">
        <v>3.1840000000000002</v>
      </c>
      <c r="M56" s="73">
        <v>3.6920000000000002</v>
      </c>
      <c r="N56" s="73">
        <v>4.6630000000000003</v>
      </c>
      <c r="O56" s="73">
        <v>4.2850000000000001</v>
      </c>
      <c r="P56" s="73">
        <v>4.3280000000000003</v>
      </c>
      <c r="Q56" s="73">
        <v>5.516</v>
      </c>
      <c r="R56" s="73">
        <v>5.5289999999999999</v>
      </c>
      <c r="S56" s="73">
        <v>6.5430000000000001</v>
      </c>
      <c r="T56" s="73">
        <v>7.3940000000000001</v>
      </c>
      <c r="U56" s="73">
        <v>8.4</v>
      </c>
      <c r="V56" s="73">
        <v>8.7870000000000008</v>
      </c>
      <c r="W56" s="73">
        <v>8.8870000000000005</v>
      </c>
      <c r="X56" s="73">
        <v>9.0649999999999995</v>
      </c>
      <c r="Y56" s="73">
        <v>9.1950000000000003</v>
      </c>
      <c r="Z56" s="73">
        <v>9.7189999999999994</v>
      </c>
      <c r="AA56" s="73">
        <v>9.43</v>
      </c>
      <c r="AB56" s="73">
        <v>10.173</v>
      </c>
      <c r="AC56" s="73">
        <v>11.228</v>
      </c>
      <c r="AD56" s="73">
        <v>11.943</v>
      </c>
      <c r="AE56" s="73">
        <v>12.877000000000001</v>
      </c>
      <c r="AF56" s="73">
        <v>13.741</v>
      </c>
      <c r="AG56" s="73">
        <v>12.11</v>
      </c>
      <c r="AH56" s="73">
        <v>13.207000000000001</v>
      </c>
      <c r="AI56" s="73">
        <v>14.417999999999999</v>
      </c>
      <c r="AJ56" s="73">
        <v>14.784000000000001</v>
      </c>
      <c r="AK56" s="73">
        <v>14.196</v>
      </c>
      <c r="AL56" s="73">
        <v>13.920999999999999</v>
      </c>
      <c r="AM56" s="73">
        <v>14.191000000000001</v>
      </c>
      <c r="AN56" s="73">
        <v>14.574</v>
      </c>
      <c r="AO56" s="73">
        <v>15.193</v>
      </c>
      <c r="AP56" s="73">
        <v>15.955</v>
      </c>
      <c r="AQ56" s="73">
        <v>16.765999999999998</v>
      </c>
      <c r="AR56" s="73">
        <v>2012</v>
      </c>
      <c r="AS56" s="74"/>
      <c r="AT56" s="75"/>
      <c r="AU56" s="75"/>
    </row>
    <row r="57" spans="1:47" s="25" customFormat="1" ht="18" customHeight="1">
      <c r="A57" s="73">
        <v>361</v>
      </c>
      <c r="B57" s="73" t="s">
        <v>128</v>
      </c>
      <c r="C57" s="73" t="s">
        <v>129</v>
      </c>
      <c r="D57" s="73">
        <v>5.8000000000000003E-2</v>
      </c>
      <c r="E57" s="73">
        <v>6.9000000000000006E-2</v>
      </c>
      <c r="F57" s="73">
        <v>7.9000000000000001E-2</v>
      </c>
      <c r="G57" s="73">
        <v>7.8E-2</v>
      </c>
      <c r="H57" s="73">
        <v>9.0999999999999998E-2</v>
      </c>
      <c r="I57" s="73">
        <v>0.10100000000000001</v>
      </c>
      <c r="J57" s="73">
        <v>0.11899999999999999</v>
      </c>
      <c r="K57" s="73">
        <v>0.13600000000000001</v>
      </c>
      <c r="L57" s="73">
        <v>0.161</v>
      </c>
      <c r="M57" s="73">
        <v>0.17899999999999999</v>
      </c>
      <c r="N57" s="73">
        <v>0.20300000000000001</v>
      </c>
      <c r="O57" s="73">
        <v>0.20100000000000001</v>
      </c>
      <c r="P57" s="73">
        <v>0.223</v>
      </c>
      <c r="Q57" s="73">
        <v>0.24299999999999999</v>
      </c>
      <c r="R57" s="73">
        <v>0.27200000000000002</v>
      </c>
      <c r="S57" s="73">
        <v>0.29299999999999998</v>
      </c>
      <c r="T57" s="73">
        <v>0.312</v>
      </c>
      <c r="U57" s="73">
        <v>0.35099999999999998</v>
      </c>
      <c r="V57" s="73">
        <v>0.36599999999999999</v>
      </c>
      <c r="W57" s="73">
        <v>0.38900000000000001</v>
      </c>
      <c r="X57" s="73">
        <v>0.42</v>
      </c>
      <c r="Y57" s="73">
        <v>0.46</v>
      </c>
      <c r="Z57" s="73">
        <v>0.48</v>
      </c>
      <c r="AA57" s="73">
        <v>0.46300000000000002</v>
      </c>
      <c r="AB57" s="73">
        <v>0.501</v>
      </c>
      <c r="AC57" s="73">
        <v>0.54300000000000004</v>
      </c>
      <c r="AD57" s="73">
        <v>0.63600000000000001</v>
      </c>
      <c r="AE57" s="73">
        <v>0.68400000000000005</v>
      </c>
      <c r="AF57" s="73">
        <v>0.73499999999999999</v>
      </c>
      <c r="AG57" s="73">
        <v>0.70899999999999996</v>
      </c>
      <c r="AH57" s="73">
        <v>0.69199999999999995</v>
      </c>
      <c r="AI57" s="73">
        <v>0.72799999999999998</v>
      </c>
      <c r="AJ57" s="73">
        <v>0.73199999999999998</v>
      </c>
      <c r="AK57" s="73">
        <v>0.77500000000000002</v>
      </c>
      <c r="AL57" s="73">
        <v>0.81200000000000006</v>
      </c>
      <c r="AM57" s="73">
        <v>0.85099999999999998</v>
      </c>
      <c r="AN57" s="73">
        <v>0.89600000000000002</v>
      </c>
      <c r="AO57" s="73">
        <v>0.94099999999999995</v>
      </c>
      <c r="AP57" s="73">
        <v>0.98799999999999999</v>
      </c>
      <c r="AQ57" s="73">
        <v>1.04</v>
      </c>
      <c r="AR57" s="73">
        <v>2013</v>
      </c>
      <c r="AS57" s="74"/>
      <c r="AT57" s="75"/>
      <c r="AU57" s="75"/>
    </row>
    <row r="58" spans="1:47" s="25" customFormat="1" ht="18" customHeight="1">
      <c r="A58" s="73">
        <v>362</v>
      </c>
      <c r="B58" s="73" t="s">
        <v>130</v>
      </c>
      <c r="C58" s="73" t="s">
        <v>131</v>
      </c>
      <c r="D58" s="73">
        <v>0.14799999999999999</v>
      </c>
      <c r="E58" s="73">
        <v>0.16800000000000001</v>
      </c>
      <c r="F58" s="73">
        <v>0.159</v>
      </c>
      <c r="G58" s="73">
        <v>0.17100000000000001</v>
      </c>
      <c r="H58" s="73">
        <v>0.218</v>
      </c>
      <c r="I58" s="73">
        <v>0.247</v>
      </c>
      <c r="J58" s="73">
        <v>0.29799999999999999</v>
      </c>
      <c r="K58" s="73">
        <v>0.32600000000000001</v>
      </c>
      <c r="L58" s="73">
        <v>0.371</v>
      </c>
      <c r="M58" s="73">
        <v>0.42</v>
      </c>
      <c r="N58" s="73">
        <v>0.46200000000000002</v>
      </c>
      <c r="O58" s="73">
        <v>0.50900000000000001</v>
      </c>
      <c r="P58" s="73">
        <v>0.56200000000000006</v>
      </c>
      <c r="Q58" s="73">
        <v>0.56499999999999995</v>
      </c>
      <c r="R58" s="73">
        <v>0.58799999999999997</v>
      </c>
      <c r="S58" s="73">
        <v>0.628</v>
      </c>
      <c r="T58" s="73">
        <v>0.64500000000000002</v>
      </c>
      <c r="U58" s="73">
        <v>0.65800000000000003</v>
      </c>
      <c r="V58" s="73">
        <v>0.72399999999999998</v>
      </c>
      <c r="W58" s="73">
        <v>0.76400000000000001</v>
      </c>
      <c r="X58" s="73">
        <v>0.78100000000000003</v>
      </c>
      <c r="Y58" s="73">
        <v>0.73899999999999999</v>
      </c>
      <c r="Z58" s="73">
        <v>0.74199999999999999</v>
      </c>
      <c r="AA58" s="73">
        <v>0.80600000000000005</v>
      </c>
      <c r="AB58" s="73">
        <v>0.88500000000000001</v>
      </c>
      <c r="AC58" s="73">
        <v>0.93500000000000005</v>
      </c>
      <c r="AD58" s="73">
        <v>1.0669999999999999</v>
      </c>
      <c r="AE58" s="73">
        <v>1.143</v>
      </c>
      <c r="AF58" s="73">
        <v>1.171</v>
      </c>
      <c r="AG58" s="73">
        <v>1.177</v>
      </c>
      <c r="AH58" s="73">
        <v>1.244</v>
      </c>
      <c r="AI58" s="73">
        <v>1.29</v>
      </c>
      <c r="AJ58" s="73">
        <v>1.3029999999999999</v>
      </c>
      <c r="AK58" s="73">
        <v>1.3320000000000001</v>
      </c>
      <c r="AL58" s="73">
        <v>1.345</v>
      </c>
      <c r="AM58" s="73">
        <v>1.3939999999999999</v>
      </c>
      <c r="AN58" s="73">
        <v>1.446</v>
      </c>
      <c r="AO58" s="73">
        <v>1.5029999999999999</v>
      </c>
      <c r="AP58" s="73">
        <v>1.5669999999999999</v>
      </c>
      <c r="AQ58" s="73">
        <v>1.639</v>
      </c>
      <c r="AR58" s="73">
        <v>2013</v>
      </c>
      <c r="AS58" s="74"/>
      <c r="AT58" s="75"/>
      <c r="AU58" s="75"/>
    </row>
    <row r="59" spans="1:47" s="25" customFormat="1" ht="18" customHeight="1">
      <c r="A59" s="73">
        <v>364</v>
      </c>
      <c r="B59" s="73" t="s">
        <v>132</v>
      </c>
      <c r="C59" s="73" t="s">
        <v>133</v>
      </c>
      <c r="D59" s="73">
        <v>7.0999999999999994E-2</v>
      </c>
      <c r="E59" s="73">
        <v>8.8999999999999996E-2</v>
      </c>
      <c r="F59" s="73">
        <v>0.10199999999999999</v>
      </c>
      <c r="G59" s="73">
        <v>0.109</v>
      </c>
      <c r="H59" s="73">
        <v>0.123</v>
      </c>
      <c r="I59" s="73">
        <v>0.13500000000000001</v>
      </c>
      <c r="J59" s="73">
        <v>0.153</v>
      </c>
      <c r="K59" s="73">
        <v>0.16900000000000001</v>
      </c>
      <c r="L59" s="73">
        <v>0.19600000000000001</v>
      </c>
      <c r="M59" s="73">
        <v>0.20799999999999999</v>
      </c>
      <c r="N59" s="73">
        <v>0.23400000000000001</v>
      </c>
      <c r="O59" s="73">
        <v>0.248</v>
      </c>
      <c r="P59" s="73">
        <v>0.27200000000000002</v>
      </c>
      <c r="Q59" s="73">
        <v>0.27900000000000003</v>
      </c>
      <c r="R59" s="73">
        <v>0.28199999999999997</v>
      </c>
      <c r="S59" s="73">
        <v>0.31</v>
      </c>
      <c r="T59" s="73">
        <v>0.32700000000000001</v>
      </c>
      <c r="U59" s="73">
        <v>0.34300000000000003</v>
      </c>
      <c r="V59" s="73">
        <v>0.37</v>
      </c>
      <c r="W59" s="73">
        <v>0.38600000000000001</v>
      </c>
      <c r="X59" s="73">
        <v>0.39600000000000002</v>
      </c>
      <c r="Y59" s="73">
        <v>0.43</v>
      </c>
      <c r="Z59" s="73">
        <v>0.46200000000000002</v>
      </c>
      <c r="AA59" s="73">
        <v>0.48199999999999998</v>
      </c>
      <c r="AB59" s="73">
        <v>0.52200000000000002</v>
      </c>
      <c r="AC59" s="73">
        <v>0.55100000000000005</v>
      </c>
      <c r="AD59" s="73">
        <v>0.61099999999999999</v>
      </c>
      <c r="AE59" s="73">
        <v>0.68400000000000005</v>
      </c>
      <c r="AF59" s="73">
        <v>0.69499999999999995</v>
      </c>
      <c r="AG59" s="73">
        <v>0.67500000000000004</v>
      </c>
      <c r="AH59" s="73">
        <v>0.68100000000000005</v>
      </c>
      <c r="AI59" s="73">
        <v>0.67700000000000005</v>
      </c>
      <c r="AJ59" s="73">
        <v>0.69399999999999995</v>
      </c>
      <c r="AK59" s="73">
        <v>0.72</v>
      </c>
      <c r="AL59" s="73">
        <v>0.745</v>
      </c>
      <c r="AM59" s="73">
        <v>0.77200000000000002</v>
      </c>
      <c r="AN59" s="73">
        <v>0.80600000000000005</v>
      </c>
      <c r="AO59" s="73">
        <v>0.84199999999999997</v>
      </c>
      <c r="AP59" s="73">
        <v>0.88200000000000001</v>
      </c>
      <c r="AQ59" s="73">
        <v>0.92100000000000004</v>
      </c>
      <c r="AR59" s="73">
        <v>2013</v>
      </c>
      <c r="AS59" s="74"/>
      <c r="AT59" s="75"/>
      <c r="AU59" s="75"/>
    </row>
    <row r="60" spans="1:47" s="25" customFormat="1" ht="14.25">
      <c r="A60" s="73">
        <v>366</v>
      </c>
      <c r="B60" s="73" t="s">
        <v>134</v>
      </c>
      <c r="C60" s="73" t="s">
        <v>135</v>
      </c>
      <c r="D60" s="73">
        <v>1.1919999999999999</v>
      </c>
      <c r="E60" s="73">
        <v>1.333</v>
      </c>
      <c r="F60" s="73">
        <v>1.3720000000000001</v>
      </c>
      <c r="G60" s="73">
        <v>1.325</v>
      </c>
      <c r="H60" s="73">
        <v>1.296</v>
      </c>
      <c r="I60" s="73">
        <v>1.3089999999999999</v>
      </c>
      <c r="J60" s="73">
        <v>1.3360000000000001</v>
      </c>
      <c r="K60" s="73">
        <v>1.4690000000000001</v>
      </c>
      <c r="L60" s="73">
        <v>1.7410000000000001</v>
      </c>
      <c r="M60" s="73">
        <v>2.0339999999999998</v>
      </c>
      <c r="N60" s="73">
        <v>0.53900000000000003</v>
      </c>
      <c r="O60" s="73">
        <v>0.59399999999999997</v>
      </c>
      <c r="P60" s="73">
        <v>0.55100000000000005</v>
      </c>
      <c r="Q60" s="73">
        <v>0.434</v>
      </c>
      <c r="R60" s="73">
        <v>0.48799999999999999</v>
      </c>
      <c r="S60" s="73">
        <v>0.92700000000000005</v>
      </c>
      <c r="T60" s="73">
        <v>1.153</v>
      </c>
      <c r="U60" s="73">
        <v>1.2350000000000001</v>
      </c>
      <c r="V60" s="73">
        <v>1.4830000000000001</v>
      </c>
      <c r="W60" s="73">
        <v>1.222</v>
      </c>
      <c r="X60" s="73">
        <v>1.266</v>
      </c>
      <c r="Y60" s="73">
        <v>1.0900000000000001</v>
      </c>
      <c r="Z60" s="73">
        <v>1.3759999999999999</v>
      </c>
      <c r="AA60" s="73">
        <v>1.615</v>
      </c>
      <c r="AB60" s="73">
        <v>1.8680000000000001</v>
      </c>
      <c r="AC60" s="73">
        <v>2.2349999999999999</v>
      </c>
      <c r="AD60" s="73">
        <v>2.6259999999999999</v>
      </c>
      <c r="AE60" s="73">
        <v>2.9359999999999999</v>
      </c>
      <c r="AF60" s="73">
        <v>3.5329999999999999</v>
      </c>
      <c r="AG60" s="73">
        <v>3.8759999999999999</v>
      </c>
      <c r="AH60" s="73">
        <v>4.3680000000000003</v>
      </c>
      <c r="AI60" s="73">
        <v>4.3630000000000004</v>
      </c>
      <c r="AJ60" s="73">
        <v>4.8259999999999996</v>
      </c>
      <c r="AK60" s="73">
        <v>5.0380000000000003</v>
      </c>
      <c r="AL60" s="73">
        <v>5.2729999999999997</v>
      </c>
      <c r="AM60" s="73">
        <v>5.6520000000000001</v>
      </c>
      <c r="AN60" s="73">
        <v>6.0430000000000001</v>
      </c>
      <c r="AO60" s="73">
        <v>6.49</v>
      </c>
      <c r="AP60" s="73">
        <v>7.0010000000000003</v>
      </c>
      <c r="AQ60" s="73">
        <v>7.5179999999999998</v>
      </c>
      <c r="AR60" s="73">
        <v>2011</v>
      </c>
      <c r="AS60" s="74"/>
      <c r="AT60" s="75"/>
      <c r="AU60" s="75"/>
    </row>
    <row r="61" spans="1:47" s="25" customFormat="1" ht="18" customHeight="1">
      <c r="A61" s="73">
        <v>369</v>
      </c>
      <c r="B61" s="73" t="s">
        <v>136</v>
      </c>
      <c r="C61" s="73" t="s">
        <v>137</v>
      </c>
      <c r="D61" s="73">
        <v>6.2359999999999998</v>
      </c>
      <c r="E61" s="73">
        <v>6.992</v>
      </c>
      <c r="F61" s="73">
        <v>8.14</v>
      </c>
      <c r="G61" s="73">
        <v>7.7640000000000002</v>
      </c>
      <c r="H61" s="73">
        <v>7.7569999999999997</v>
      </c>
      <c r="I61" s="73">
        <v>7.53</v>
      </c>
      <c r="J61" s="73">
        <v>4.7939999999999996</v>
      </c>
      <c r="K61" s="73">
        <v>4.798</v>
      </c>
      <c r="L61" s="73">
        <v>4.5010000000000003</v>
      </c>
      <c r="M61" s="73">
        <v>4.3230000000000004</v>
      </c>
      <c r="N61" s="73">
        <v>5.0679999999999996</v>
      </c>
      <c r="O61" s="73">
        <v>5.2030000000000003</v>
      </c>
      <c r="P61" s="73">
        <v>5.3179999999999996</v>
      </c>
      <c r="Q61" s="73">
        <v>4.5810000000000004</v>
      </c>
      <c r="R61" s="73">
        <v>4.9470000000000001</v>
      </c>
      <c r="S61" s="73">
        <v>5.3289999999999997</v>
      </c>
      <c r="T61" s="73">
        <v>5.76</v>
      </c>
      <c r="U61" s="73">
        <v>5.7380000000000004</v>
      </c>
      <c r="V61" s="73">
        <v>6.0430000000000001</v>
      </c>
      <c r="W61" s="73">
        <v>6.8079999999999998</v>
      </c>
      <c r="X61" s="73">
        <v>8.1539999999999999</v>
      </c>
      <c r="Y61" s="73">
        <v>8.8249999999999993</v>
      </c>
      <c r="Z61" s="73">
        <v>9.0079999999999991</v>
      </c>
      <c r="AA61" s="73">
        <v>11.305</v>
      </c>
      <c r="AB61" s="73">
        <v>13.28</v>
      </c>
      <c r="AC61" s="73">
        <v>15.981999999999999</v>
      </c>
      <c r="AD61" s="73">
        <v>18.369</v>
      </c>
      <c r="AE61" s="73">
        <v>21.641999999999999</v>
      </c>
      <c r="AF61" s="73">
        <v>27.87</v>
      </c>
      <c r="AG61" s="73">
        <v>19.175000000000001</v>
      </c>
      <c r="AH61" s="73">
        <v>20.593</v>
      </c>
      <c r="AI61" s="73">
        <v>23.462</v>
      </c>
      <c r="AJ61" s="73">
        <v>26.404</v>
      </c>
      <c r="AK61" s="73">
        <v>27.719000000000001</v>
      </c>
      <c r="AL61" s="73">
        <v>29.629000000000001</v>
      </c>
      <c r="AM61" s="73">
        <v>30.704999999999998</v>
      </c>
      <c r="AN61" s="73">
        <v>31.62</v>
      </c>
      <c r="AO61" s="73">
        <v>32.634999999999998</v>
      </c>
      <c r="AP61" s="73">
        <v>33.792999999999999</v>
      </c>
      <c r="AQ61" s="73">
        <v>35.131</v>
      </c>
      <c r="AR61" s="73">
        <v>2011</v>
      </c>
      <c r="AS61" s="74"/>
      <c r="AT61" s="75"/>
      <c r="AU61" s="75"/>
    </row>
    <row r="62" spans="1:47" s="25" customFormat="1" ht="14.25">
      <c r="A62" s="73">
        <v>419</v>
      </c>
      <c r="B62" s="73" t="s">
        <v>138</v>
      </c>
      <c r="C62" s="73" t="s">
        <v>139</v>
      </c>
      <c r="D62" s="73">
        <v>3.367</v>
      </c>
      <c r="E62" s="73">
        <v>3.8010000000000002</v>
      </c>
      <c r="F62" s="73">
        <v>3.9969999999999999</v>
      </c>
      <c r="G62" s="73">
        <v>4.0940000000000003</v>
      </c>
      <c r="H62" s="73">
        <v>4.25</v>
      </c>
      <c r="I62" s="73">
        <v>4.01</v>
      </c>
      <c r="J62" s="73">
        <v>3.1379999999999999</v>
      </c>
      <c r="K62" s="73">
        <v>3.399</v>
      </c>
      <c r="L62" s="73">
        <v>4.2009999999999996</v>
      </c>
      <c r="M62" s="73">
        <v>4.508</v>
      </c>
      <c r="N62" s="73">
        <v>4.9640000000000004</v>
      </c>
      <c r="O62" s="73">
        <v>5.2069999999999999</v>
      </c>
      <c r="P62" s="73">
        <v>5.4409999999999998</v>
      </c>
      <c r="Q62" s="73">
        <v>5.9850000000000003</v>
      </c>
      <c r="R62" s="73">
        <v>6.41</v>
      </c>
      <c r="S62" s="73">
        <v>6.7850000000000001</v>
      </c>
      <c r="T62" s="73">
        <v>7.0549999999999997</v>
      </c>
      <c r="U62" s="73">
        <v>7.3159999999999998</v>
      </c>
      <c r="V62" s="73">
        <v>6.9939999999999998</v>
      </c>
      <c r="W62" s="73">
        <v>7.5810000000000004</v>
      </c>
      <c r="X62" s="73">
        <v>9.0609999999999999</v>
      </c>
      <c r="Y62" s="73">
        <v>9.1869999999999994</v>
      </c>
      <c r="Z62" s="73">
        <v>9.5909999999999993</v>
      </c>
      <c r="AA62" s="73">
        <v>11.071999999999999</v>
      </c>
      <c r="AB62" s="73">
        <v>13.147</v>
      </c>
      <c r="AC62" s="73">
        <v>15.965</v>
      </c>
      <c r="AD62" s="73">
        <v>18.501000000000001</v>
      </c>
      <c r="AE62" s="73">
        <v>21.725000000000001</v>
      </c>
      <c r="AF62" s="73">
        <v>25.704999999999998</v>
      </c>
      <c r="AG62" s="73">
        <v>22.933</v>
      </c>
      <c r="AH62" s="73">
        <v>25.707999999999998</v>
      </c>
      <c r="AI62" s="73">
        <v>29.038</v>
      </c>
      <c r="AJ62" s="73">
        <v>30.66</v>
      </c>
      <c r="AK62" s="73">
        <v>32.790999999999997</v>
      </c>
      <c r="AL62" s="73">
        <v>34.045000000000002</v>
      </c>
      <c r="AM62" s="73">
        <v>35.07</v>
      </c>
      <c r="AN62" s="73">
        <v>36.322000000000003</v>
      </c>
      <c r="AO62" s="73">
        <v>37.692999999999998</v>
      </c>
      <c r="AP62" s="73">
        <v>39.235999999999997</v>
      </c>
      <c r="AQ62" s="73">
        <v>40.409999999999997</v>
      </c>
      <c r="AR62" s="73">
        <v>2012</v>
      </c>
      <c r="AS62" s="74"/>
      <c r="AT62" s="75"/>
      <c r="AU62" s="75"/>
    </row>
    <row r="63" spans="1:47" s="25" customFormat="1" ht="18" customHeight="1">
      <c r="A63" s="73">
        <v>423</v>
      </c>
      <c r="B63" s="73" t="s">
        <v>140</v>
      </c>
      <c r="C63" s="73" t="s">
        <v>141</v>
      </c>
      <c r="D63" s="73">
        <v>2.1269999999999998</v>
      </c>
      <c r="E63" s="73">
        <v>2.0609999999999999</v>
      </c>
      <c r="F63" s="73">
        <v>2.1320000000000001</v>
      </c>
      <c r="G63" s="73">
        <v>2.1339999999999999</v>
      </c>
      <c r="H63" s="73">
        <v>2.25</v>
      </c>
      <c r="I63" s="73">
        <v>2.4</v>
      </c>
      <c r="J63" s="73">
        <v>3.0489999999999999</v>
      </c>
      <c r="K63" s="73">
        <v>3.6579999999999999</v>
      </c>
      <c r="L63" s="73">
        <v>4.218</v>
      </c>
      <c r="M63" s="73">
        <v>4.5049999999999999</v>
      </c>
      <c r="N63" s="73">
        <v>5.5179999999999998</v>
      </c>
      <c r="O63" s="73">
        <v>5.6950000000000003</v>
      </c>
      <c r="P63" s="73">
        <v>6.8250000000000002</v>
      </c>
      <c r="Q63" s="73">
        <v>6.5250000000000004</v>
      </c>
      <c r="R63" s="73">
        <v>7.3579999999999997</v>
      </c>
      <c r="S63" s="73">
        <v>9.1349999999999998</v>
      </c>
      <c r="T63" s="73">
        <v>9.23</v>
      </c>
      <c r="U63" s="73">
        <v>8.7880000000000003</v>
      </c>
      <c r="V63" s="73">
        <v>9.4329999999999998</v>
      </c>
      <c r="W63" s="73">
        <v>9.6549999999999994</v>
      </c>
      <c r="X63" s="73">
        <v>9.1969999999999992</v>
      </c>
      <c r="Y63" s="73">
        <v>9.6059999999999999</v>
      </c>
      <c r="Z63" s="73">
        <v>10.475</v>
      </c>
      <c r="AA63" s="73">
        <v>13.176</v>
      </c>
      <c r="AB63" s="73">
        <v>15.659000000000001</v>
      </c>
      <c r="AC63" s="73">
        <v>16.920000000000002</v>
      </c>
      <c r="AD63" s="73">
        <v>18.420999999999999</v>
      </c>
      <c r="AE63" s="73">
        <v>21.77</v>
      </c>
      <c r="AF63" s="73">
        <v>25.25</v>
      </c>
      <c r="AG63" s="73">
        <v>23.472999999999999</v>
      </c>
      <c r="AH63" s="73">
        <v>23.096</v>
      </c>
      <c r="AI63" s="73">
        <v>24.875</v>
      </c>
      <c r="AJ63" s="73">
        <v>22.78</v>
      </c>
      <c r="AK63" s="73">
        <v>21.919</v>
      </c>
      <c r="AL63" s="73">
        <v>21.343</v>
      </c>
      <c r="AM63" s="73">
        <v>21.411000000000001</v>
      </c>
      <c r="AN63" s="73">
        <v>22.198</v>
      </c>
      <c r="AO63" s="73">
        <v>23.248999999999999</v>
      </c>
      <c r="AP63" s="73">
        <v>24.379000000000001</v>
      </c>
      <c r="AQ63" s="73">
        <v>25.555</v>
      </c>
      <c r="AR63" s="73">
        <v>2012</v>
      </c>
      <c r="AS63" s="74"/>
      <c r="AT63" s="75"/>
      <c r="AU63" s="75"/>
    </row>
    <row r="64" spans="1:47" s="25" customFormat="1" ht="18" customHeight="1">
      <c r="A64" s="73">
        <v>429</v>
      </c>
      <c r="B64" s="73" t="s">
        <v>142</v>
      </c>
      <c r="C64" s="73" t="s">
        <v>390</v>
      </c>
      <c r="D64" s="73">
        <v>93.772000000000006</v>
      </c>
      <c r="E64" s="73">
        <v>106.589</v>
      </c>
      <c r="F64" s="73">
        <v>133.393</v>
      </c>
      <c r="G64" s="73">
        <v>162.43199999999999</v>
      </c>
      <c r="H64" s="73">
        <v>168.411</v>
      </c>
      <c r="I64" s="73">
        <v>79.864000000000004</v>
      </c>
      <c r="J64" s="73">
        <v>83.335999999999999</v>
      </c>
      <c r="K64" s="73">
        <v>95.986000000000004</v>
      </c>
      <c r="L64" s="73">
        <v>84.167000000000002</v>
      </c>
      <c r="M64" s="73">
        <v>81.218999999999994</v>
      </c>
      <c r="N64" s="73">
        <v>84.972999999999999</v>
      </c>
      <c r="O64" s="73">
        <v>97.361000000000004</v>
      </c>
      <c r="P64" s="73">
        <v>114.77500000000001</v>
      </c>
      <c r="Q64" s="73">
        <v>85.876999999999995</v>
      </c>
      <c r="R64" s="73">
        <v>67.093999999999994</v>
      </c>
      <c r="S64" s="73">
        <v>90.837999999999994</v>
      </c>
      <c r="T64" s="73">
        <v>110.623</v>
      </c>
      <c r="U64" s="73">
        <v>106.351</v>
      </c>
      <c r="V64" s="73">
        <v>97.869</v>
      </c>
      <c r="W64" s="73">
        <v>104.65600000000001</v>
      </c>
      <c r="X64" s="73">
        <v>96.44</v>
      </c>
      <c r="Y64" s="73">
        <v>115.435</v>
      </c>
      <c r="Z64" s="73">
        <v>116.01900000000001</v>
      </c>
      <c r="AA64" s="73">
        <v>137.435</v>
      </c>
      <c r="AB64" s="73">
        <v>168.48099999999999</v>
      </c>
      <c r="AC64" s="73">
        <v>202.94</v>
      </c>
      <c r="AD64" s="73">
        <v>241.697</v>
      </c>
      <c r="AE64" s="73">
        <v>307.35500000000002</v>
      </c>
      <c r="AF64" s="73">
        <v>350.58800000000002</v>
      </c>
      <c r="AG64" s="73">
        <v>360.625</v>
      </c>
      <c r="AH64" s="73">
        <v>419.11799999999999</v>
      </c>
      <c r="AI64" s="73">
        <v>541.10699999999997</v>
      </c>
      <c r="AJ64" s="73">
        <v>398.03</v>
      </c>
      <c r="AK64" s="73">
        <v>367.09800000000001</v>
      </c>
      <c r="AL64" s="73">
        <v>402.7</v>
      </c>
      <c r="AM64" s="73">
        <v>417.26900000000001</v>
      </c>
      <c r="AN64" s="73">
        <v>432.09199999999998</v>
      </c>
      <c r="AO64" s="73">
        <v>450.17399999999998</v>
      </c>
      <c r="AP64" s="73">
        <v>469.99</v>
      </c>
      <c r="AQ64" s="73">
        <v>490.93599999999998</v>
      </c>
      <c r="AR64" s="73">
        <v>2012</v>
      </c>
      <c r="AS64" s="74"/>
      <c r="AT64" s="75"/>
      <c r="AU64" s="75"/>
    </row>
    <row r="65" spans="1:47" s="25" customFormat="1" ht="14.25">
      <c r="A65" s="73">
        <v>433</v>
      </c>
      <c r="B65" s="73" t="s">
        <v>143</v>
      </c>
      <c r="C65" s="73" t="s">
        <v>391</v>
      </c>
      <c r="D65" s="73" t="s">
        <v>62</v>
      </c>
      <c r="E65" s="73" t="s">
        <v>62</v>
      </c>
      <c r="F65" s="73" t="s">
        <v>62</v>
      </c>
      <c r="G65" s="73" t="s">
        <v>62</v>
      </c>
      <c r="H65" s="73" t="s">
        <v>62</v>
      </c>
      <c r="I65" s="73" t="s">
        <v>62</v>
      </c>
      <c r="J65" s="73" t="s">
        <v>62</v>
      </c>
      <c r="K65" s="73" t="s">
        <v>62</v>
      </c>
      <c r="L65" s="73" t="s">
        <v>62</v>
      </c>
      <c r="M65" s="73" t="s">
        <v>62</v>
      </c>
      <c r="N65" s="73" t="s">
        <v>62</v>
      </c>
      <c r="O65" s="73" t="s">
        <v>62</v>
      </c>
      <c r="P65" s="73" t="s">
        <v>62</v>
      </c>
      <c r="Q65" s="73" t="s">
        <v>62</v>
      </c>
      <c r="R65" s="73" t="s">
        <v>62</v>
      </c>
      <c r="S65" s="73" t="s">
        <v>62</v>
      </c>
      <c r="T65" s="73" t="s">
        <v>62</v>
      </c>
      <c r="U65" s="73" t="s">
        <v>62</v>
      </c>
      <c r="V65" s="73" t="s">
        <v>62</v>
      </c>
      <c r="W65" s="73" t="s">
        <v>62</v>
      </c>
      <c r="X65" s="73" t="s">
        <v>62</v>
      </c>
      <c r="Y65" s="73" t="s">
        <v>62</v>
      </c>
      <c r="Z65" s="73" t="s">
        <v>62</v>
      </c>
      <c r="AA65" s="73" t="s">
        <v>62</v>
      </c>
      <c r="AB65" s="73">
        <v>36.642000000000003</v>
      </c>
      <c r="AC65" s="73">
        <v>50.064999999999998</v>
      </c>
      <c r="AD65" s="73">
        <v>65.144000000000005</v>
      </c>
      <c r="AE65" s="73">
        <v>88.832999999999998</v>
      </c>
      <c r="AF65" s="73">
        <v>131.614</v>
      </c>
      <c r="AG65" s="73">
        <v>111.66</v>
      </c>
      <c r="AH65" s="73">
        <v>138.517</v>
      </c>
      <c r="AI65" s="73">
        <v>185.75</v>
      </c>
      <c r="AJ65" s="73">
        <v>216.04400000000001</v>
      </c>
      <c r="AK65" s="73">
        <v>229.327</v>
      </c>
      <c r="AL65" s="73">
        <v>232.21799999999999</v>
      </c>
      <c r="AM65" s="73">
        <v>240.006</v>
      </c>
      <c r="AN65" s="73">
        <v>260.67399999999998</v>
      </c>
      <c r="AO65" s="73">
        <v>280.04700000000003</v>
      </c>
      <c r="AP65" s="73">
        <v>304.82499999999999</v>
      </c>
      <c r="AQ65" s="73">
        <v>336.19499999999999</v>
      </c>
      <c r="AR65" s="73">
        <v>2013</v>
      </c>
      <c r="AS65" s="74"/>
      <c r="AT65" s="75"/>
      <c r="AU65" s="75"/>
    </row>
    <row r="66" spans="1:47" s="25" customFormat="1" ht="14.25">
      <c r="A66" s="73">
        <v>436</v>
      </c>
      <c r="B66" s="73" t="s">
        <v>144</v>
      </c>
      <c r="C66" s="73" t="s">
        <v>145</v>
      </c>
      <c r="D66" s="73">
        <v>23.591000000000001</v>
      </c>
      <c r="E66" s="73">
        <v>24.995999999999999</v>
      </c>
      <c r="F66" s="73">
        <v>26.789000000000001</v>
      </c>
      <c r="G66" s="73">
        <v>29.876999999999999</v>
      </c>
      <c r="H66" s="73">
        <v>28.283999999999999</v>
      </c>
      <c r="I66" s="73">
        <v>26.288</v>
      </c>
      <c r="J66" s="73">
        <v>32.363</v>
      </c>
      <c r="K66" s="73">
        <v>38.654000000000003</v>
      </c>
      <c r="L66" s="73">
        <v>47.883000000000003</v>
      </c>
      <c r="M66" s="73">
        <v>48.72</v>
      </c>
      <c r="N66" s="73">
        <v>57.49</v>
      </c>
      <c r="O66" s="73">
        <v>65.213999999999999</v>
      </c>
      <c r="P66" s="73">
        <v>72.873000000000005</v>
      </c>
      <c r="Q66" s="73">
        <v>73.241</v>
      </c>
      <c r="R66" s="73">
        <v>83.605999999999995</v>
      </c>
      <c r="S66" s="73">
        <v>99.32</v>
      </c>
      <c r="T66" s="73">
        <v>109.16200000000001</v>
      </c>
      <c r="U66" s="73">
        <v>113.367</v>
      </c>
      <c r="V66" s="73">
        <v>114.994</v>
      </c>
      <c r="W66" s="73">
        <v>116.276</v>
      </c>
      <c r="X66" s="73">
        <v>131.44999999999999</v>
      </c>
      <c r="Y66" s="73">
        <v>129.59800000000001</v>
      </c>
      <c r="Z66" s="73">
        <v>119.876</v>
      </c>
      <c r="AA66" s="73">
        <v>125.46599999999999</v>
      </c>
      <c r="AB66" s="73">
        <v>134.02099999999999</v>
      </c>
      <c r="AC66" s="73">
        <v>141.22200000000001</v>
      </c>
      <c r="AD66" s="73">
        <v>152.23099999999999</v>
      </c>
      <c r="AE66" s="73">
        <v>176.67500000000001</v>
      </c>
      <c r="AF66" s="73">
        <v>213.91900000000001</v>
      </c>
      <c r="AG66" s="73">
        <v>206.477</v>
      </c>
      <c r="AH66" s="73">
        <v>232.91</v>
      </c>
      <c r="AI66" s="73">
        <v>258.40800000000002</v>
      </c>
      <c r="AJ66" s="73">
        <v>257.20499999999998</v>
      </c>
      <c r="AK66" s="73">
        <v>290.64299999999997</v>
      </c>
      <c r="AL66" s="73">
        <v>304.983</v>
      </c>
      <c r="AM66" s="73">
        <v>321.238</v>
      </c>
      <c r="AN66" s="73">
        <v>337.39699999999999</v>
      </c>
      <c r="AO66" s="73">
        <v>355.06400000000002</v>
      </c>
      <c r="AP66" s="73">
        <v>373.98399999999998</v>
      </c>
      <c r="AQ66" s="73">
        <v>393.178</v>
      </c>
      <c r="AR66" s="73">
        <v>2012</v>
      </c>
      <c r="AS66" s="74"/>
      <c r="AT66" s="75"/>
      <c r="AU66" s="75"/>
    </row>
    <row r="67" spans="1:47" s="25" customFormat="1" ht="18" customHeight="1">
      <c r="A67" s="73">
        <v>439</v>
      </c>
      <c r="B67" s="73" t="s">
        <v>146</v>
      </c>
      <c r="C67" s="73" t="s">
        <v>147</v>
      </c>
      <c r="D67" s="73">
        <v>3.9079999999999999</v>
      </c>
      <c r="E67" s="73">
        <v>4.3879999999999999</v>
      </c>
      <c r="F67" s="73">
        <v>4.6840000000000002</v>
      </c>
      <c r="G67" s="73">
        <v>4.9219999999999997</v>
      </c>
      <c r="H67" s="73">
        <v>4.9720000000000004</v>
      </c>
      <c r="I67" s="73">
        <v>5.0010000000000003</v>
      </c>
      <c r="J67" s="73">
        <v>6.4039999999999999</v>
      </c>
      <c r="K67" s="73">
        <v>6.7510000000000003</v>
      </c>
      <c r="L67" s="73">
        <v>6.3239999999999998</v>
      </c>
      <c r="M67" s="73">
        <v>4.2519999999999998</v>
      </c>
      <c r="N67" s="73">
        <v>4.1609999999999996</v>
      </c>
      <c r="O67" s="73">
        <v>4.3449999999999998</v>
      </c>
      <c r="P67" s="73">
        <v>5.3689999999999998</v>
      </c>
      <c r="Q67" s="73">
        <v>5.532</v>
      </c>
      <c r="R67" s="73">
        <v>6.1970000000000001</v>
      </c>
      <c r="S67" s="73">
        <v>6.7309999999999999</v>
      </c>
      <c r="T67" s="73">
        <v>6.9279999999999999</v>
      </c>
      <c r="U67" s="73">
        <v>7.2460000000000004</v>
      </c>
      <c r="V67" s="73">
        <v>7.9119999999999999</v>
      </c>
      <c r="W67" s="73">
        <v>8.1489999999999991</v>
      </c>
      <c r="X67" s="73">
        <v>8.4610000000000003</v>
      </c>
      <c r="Y67" s="73">
        <v>8.9749999999999996</v>
      </c>
      <c r="Z67" s="73">
        <v>9.5820000000000007</v>
      </c>
      <c r="AA67" s="73">
        <v>10.196</v>
      </c>
      <c r="AB67" s="73">
        <v>11.411</v>
      </c>
      <c r="AC67" s="73">
        <v>12.589</v>
      </c>
      <c r="AD67" s="73">
        <v>15.057</v>
      </c>
      <c r="AE67" s="73">
        <v>17.111000000000001</v>
      </c>
      <c r="AF67" s="73">
        <v>21.981000000000002</v>
      </c>
      <c r="AG67" s="73">
        <v>23.84</v>
      </c>
      <c r="AH67" s="73">
        <v>26.446999999999999</v>
      </c>
      <c r="AI67" s="73">
        <v>28.881</v>
      </c>
      <c r="AJ67" s="73">
        <v>30.981000000000002</v>
      </c>
      <c r="AK67" s="73">
        <v>33.857999999999997</v>
      </c>
      <c r="AL67" s="73">
        <v>36.549999999999997</v>
      </c>
      <c r="AM67" s="73">
        <v>39.341999999999999</v>
      </c>
      <c r="AN67" s="73">
        <v>42.273000000000003</v>
      </c>
      <c r="AO67" s="73">
        <v>45.417000000000002</v>
      </c>
      <c r="AP67" s="73">
        <v>48.676000000000002</v>
      </c>
      <c r="AQ67" s="73">
        <v>52.024000000000001</v>
      </c>
      <c r="AR67" s="73">
        <v>2013</v>
      </c>
      <c r="AS67" s="74"/>
      <c r="AT67" s="75"/>
      <c r="AU67" s="75"/>
    </row>
    <row r="68" spans="1:47" s="25" customFormat="1" ht="18" customHeight="1">
      <c r="A68" s="73">
        <v>443</v>
      </c>
      <c r="B68" s="73" t="s">
        <v>148</v>
      </c>
      <c r="C68" s="73" t="s">
        <v>149</v>
      </c>
      <c r="D68" s="73">
        <v>28.724</v>
      </c>
      <c r="E68" s="73">
        <v>25.248999999999999</v>
      </c>
      <c r="F68" s="73">
        <v>21.582999999999998</v>
      </c>
      <c r="G68" s="73">
        <v>20.317</v>
      </c>
      <c r="H68" s="73">
        <v>21.457000000000001</v>
      </c>
      <c r="I68" s="73">
        <v>21.54</v>
      </c>
      <c r="J68" s="73">
        <v>17.376000000000001</v>
      </c>
      <c r="K68" s="73">
        <v>20.817</v>
      </c>
      <c r="L68" s="73">
        <v>19.280999999999999</v>
      </c>
      <c r="M68" s="73">
        <v>23.855</v>
      </c>
      <c r="N68" s="73">
        <v>18.292999999999999</v>
      </c>
      <c r="O68" s="73">
        <v>10.826000000000001</v>
      </c>
      <c r="P68" s="73">
        <v>19.866</v>
      </c>
      <c r="Q68" s="73">
        <v>23.995999999999999</v>
      </c>
      <c r="R68" s="73">
        <v>24.795999999999999</v>
      </c>
      <c r="S68" s="73">
        <v>27.189</v>
      </c>
      <c r="T68" s="73">
        <v>31.492000000000001</v>
      </c>
      <c r="U68" s="73">
        <v>30.35</v>
      </c>
      <c r="V68" s="73">
        <v>25.943999999999999</v>
      </c>
      <c r="W68" s="73">
        <v>30.123000000000001</v>
      </c>
      <c r="X68" s="73">
        <v>37.720999999999997</v>
      </c>
      <c r="Y68" s="73">
        <v>34.886000000000003</v>
      </c>
      <c r="Z68" s="73">
        <v>38.134999999999998</v>
      </c>
      <c r="AA68" s="73">
        <v>47.844000000000001</v>
      </c>
      <c r="AB68" s="73">
        <v>59.439</v>
      </c>
      <c r="AC68" s="73">
        <v>80.807000000000002</v>
      </c>
      <c r="AD68" s="73">
        <v>101.559</v>
      </c>
      <c r="AE68" s="73">
        <v>114.67700000000001</v>
      </c>
      <c r="AF68" s="73">
        <v>147.40199999999999</v>
      </c>
      <c r="AG68" s="73">
        <v>105.974</v>
      </c>
      <c r="AH68" s="73">
        <v>115.425</v>
      </c>
      <c r="AI68" s="73">
        <v>154.1</v>
      </c>
      <c r="AJ68" s="73">
        <v>174.077</v>
      </c>
      <c r="AK68" s="73">
        <v>175.78700000000001</v>
      </c>
      <c r="AL68" s="73">
        <v>179.33199999999999</v>
      </c>
      <c r="AM68" s="73">
        <v>180.97200000000001</v>
      </c>
      <c r="AN68" s="73">
        <v>185.11600000000001</v>
      </c>
      <c r="AO68" s="73">
        <v>192.44200000000001</v>
      </c>
      <c r="AP68" s="73">
        <v>201.16300000000001</v>
      </c>
      <c r="AQ68" s="73">
        <v>210.93299999999999</v>
      </c>
      <c r="AR68" s="73">
        <v>2012</v>
      </c>
      <c r="AS68" s="74"/>
      <c r="AT68" s="75"/>
      <c r="AU68" s="75"/>
    </row>
    <row r="69" spans="1:47" s="25" customFormat="1" ht="18" customHeight="1">
      <c r="A69" s="73">
        <v>446</v>
      </c>
      <c r="B69" s="73" t="s">
        <v>150</v>
      </c>
      <c r="C69" s="73" t="s">
        <v>151</v>
      </c>
      <c r="D69" s="73">
        <v>4.0739999999999998</v>
      </c>
      <c r="E69" s="73">
        <v>3.8940000000000001</v>
      </c>
      <c r="F69" s="73">
        <v>2.6560000000000001</v>
      </c>
      <c r="G69" s="73">
        <v>3.66</v>
      </c>
      <c r="H69" s="73">
        <v>4.327</v>
      </c>
      <c r="I69" s="73">
        <v>3.6139999999999999</v>
      </c>
      <c r="J69" s="73">
        <v>2.8170000000000002</v>
      </c>
      <c r="K69" s="73">
        <v>3.298</v>
      </c>
      <c r="L69" s="73">
        <v>3.3140000000000001</v>
      </c>
      <c r="M69" s="73">
        <v>2.718</v>
      </c>
      <c r="N69" s="73">
        <v>2.8380000000000001</v>
      </c>
      <c r="O69" s="73">
        <v>4.452</v>
      </c>
      <c r="P69" s="73">
        <v>5.5460000000000003</v>
      </c>
      <c r="Q69" s="73">
        <v>7.5350000000000001</v>
      </c>
      <c r="R69" s="73">
        <v>9.11</v>
      </c>
      <c r="S69" s="73">
        <v>11.119</v>
      </c>
      <c r="T69" s="73">
        <v>12.997</v>
      </c>
      <c r="U69" s="73">
        <v>15.744999999999999</v>
      </c>
      <c r="V69" s="73">
        <v>17.289000000000001</v>
      </c>
      <c r="W69" s="73">
        <v>17.405000000000001</v>
      </c>
      <c r="X69" s="73">
        <v>17.248000000000001</v>
      </c>
      <c r="Y69" s="73">
        <v>17.594999999999999</v>
      </c>
      <c r="Z69" s="73">
        <v>19.091000000000001</v>
      </c>
      <c r="AA69" s="73">
        <v>19.748999999999999</v>
      </c>
      <c r="AB69" s="73">
        <v>20.957000000000001</v>
      </c>
      <c r="AC69" s="73">
        <v>21.286000000000001</v>
      </c>
      <c r="AD69" s="73">
        <v>21.797000000000001</v>
      </c>
      <c r="AE69" s="73">
        <v>24.577000000000002</v>
      </c>
      <c r="AF69" s="73">
        <v>28.832999999999998</v>
      </c>
      <c r="AG69" s="73">
        <v>35.14</v>
      </c>
      <c r="AH69" s="73">
        <v>38.01</v>
      </c>
      <c r="AI69" s="73">
        <v>40.079000000000001</v>
      </c>
      <c r="AJ69" s="73">
        <v>42.962000000000003</v>
      </c>
      <c r="AK69" s="73">
        <v>45.018999999999998</v>
      </c>
      <c r="AL69" s="73">
        <v>47.497</v>
      </c>
      <c r="AM69" s="73">
        <v>50.814999999999998</v>
      </c>
      <c r="AN69" s="73">
        <v>54.460999999999999</v>
      </c>
      <c r="AO69" s="73">
        <v>57.985999999999997</v>
      </c>
      <c r="AP69" s="73">
        <v>61.698999999999998</v>
      </c>
      <c r="AQ69" s="73">
        <v>65.650999999999996</v>
      </c>
      <c r="AR69" s="73">
        <v>2011</v>
      </c>
      <c r="AS69" s="74"/>
      <c r="AT69" s="75"/>
      <c r="AU69" s="75"/>
    </row>
    <row r="70" spans="1:47" s="25" customFormat="1" ht="18" customHeight="1">
      <c r="A70" s="73">
        <v>449</v>
      </c>
      <c r="B70" s="73" t="s">
        <v>152</v>
      </c>
      <c r="C70" s="73" t="s">
        <v>153</v>
      </c>
      <c r="D70" s="73">
        <v>6.13</v>
      </c>
      <c r="E70" s="73">
        <v>7.4610000000000003</v>
      </c>
      <c r="F70" s="73">
        <v>7.8289999999999997</v>
      </c>
      <c r="G70" s="73">
        <v>8.2059999999999995</v>
      </c>
      <c r="H70" s="73">
        <v>9.0440000000000005</v>
      </c>
      <c r="I70" s="73">
        <v>10.047000000000001</v>
      </c>
      <c r="J70" s="73">
        <v>7.9539999999999997</v>
      </c>
      <c r="K70" s="73">
        <v>8.3390000000000004</v>
      </c>
      <c r="L70" s="73">
        <v>8.1050000000000004</v>
      </c>
      <c r="M70" s="73">
        <v>9.0579999999999998</v>
      </c>
      <c r="N70" s="73">
        <v>11.294</v>
      </c>
      <c r="O70" s="73">
        <v>10.919</v>
      </c>
      <c r="P70" s="73">
        <v>11.98</v>
      </c>
      <c r="Q70" s="73">
        <v>11.994</v>
      </c>
      <c r="R70" s="73">
        <v>12.397</v>
      </c>
      <c r="S70" s="73">
        <v>13.260999999999999</v>
      </c>
      <c r="T70" s="73">
        <v>14.712</v>
      </c>
      <c r="U70" s="73">
        <v>15.231999999999999</v>
      </c>
      <c r="V70" s="73">
        <v>13.391999999999999</v>
      </c>
      <c r="W70" s="73">
        <v>15.002000000000001</v>
      </c>
      <c r="X70" s="73">
        <v>18.91</v>
      </c>
      <c r="Y70" s="73">
        <v>18.815000000000001</v>
      </c>
      <c r="Z70" s="73">
        <v>19.46</v>
      </c>
      <c r="AA70" s="73">
        <v>20.896000000000001</v>
      </c>
      <c r="AB70" s="73">
        <v>23.931999999999999</v>
      </c>
      <c r="AC70" s="73">
        <v>30.170999999999999</v>
      </c>
      <c r="AD70" s="73">
        <v>36.142000000000003</v>
      </c>
      <c r="AE70" s="73">
        <v>40.765000000000001</v>
      </c>
      <c r="AF70" s="73">
        <v>59.250999999999998</v>
      </c>
      <c r="AG70" s="73">
        <v>46.713999999999999</v>
      </c>
      <c r="AH70" s="73">
        <v>56.828000000000003</v>
      </c>
      <c r="AI70" s="73">
        <v>67.706999999999994</v>
      </c>
      <c r="AJ70" s="73">
        <v>75.433000000000007</v>
      </c>
      <c r="AK70" s="73">
        <v>77.116</v>
      </c>
      <c r="AL70" s="73">
        <v>80.539000000000001</v>
      </c>
      <c r="AM70" s="73">
        <v>81.637</v>
      </c>
      <c r="AN70" s="73">
        <v>83.325999999999993</v>
      </c>
      <c r="AO70" s="73">
        <v>85.844999999999999</v>
      </c>
      <c r="AP70" s="73">
        <v>88.974999999999994</v>
      </c>
      <c r="AQ70" s="73">
        <v>92.722999999999999</v>
      </c>
      <c r="AR70" s="73">
        <v>2012</v>
      </c>
      <c r="AS70" s="74"/>
      <c r="AT70" s="75"/>
      <c r="AU70" s="75"/>
    </row>
    <row r="71" spans="1:47" s="25" customFormat="1" ht="18" customHeight="1">
      <c r="A71" s="73">
        <v>453</v>
      </c>
      <c r="B71" s="73" t="s">
        <v>154</v>
      </c>
      <c r="C71" s="73" t="s">
        <v>155</v>
      </c>
      <c r="D71" s="73">
        <v>7.8289999999999997</v>
      </c>
      <c r="E71" s="73">
        <v>8.6609999999999996</v>
      </c>
      <c r="F71" s="73">
        <v>7.5970000000000004</v>
      </c>
      <c r="G71" s="73">
        <v>6.468</v>
      </c>
      <c r="H71" s="73">
        <v>6.7039999999999997</v>
      </c>
      <c r="I71" s="73">
        <v>6.2720000000000002</v>
      </c>
      <c r="J71" s="73">
        <v>4.95</v>
      </c>
      <c r="K71" s="73">
        <v>5.2160000000000002</v>
      </c>
      <c r="L71" s="73">
        <v>5.0039999999999996</v>
      </c>
      <c r="M71" s="73">
        <v>5.2880000000000003</v>
      </c>
      <c r="N71" s="73">
        <v>7.36</v>
      </c>
      <c r="O71" s="73">
        <v>6.8840000000000003</v>
      </c>
      <c r="P71" s="73">
        <v>7.6459999999999999</v>
      </c>
      <c r="Q71" s="73">
        <v>7.157</v>
      </c>
      <c r="R71" s="73">
        <v>7.3739999999999997</v>
      </c>
      <c r="S71" s="73">
        <v>8.1379999999999999</v>
      </c>
      <c r="T71" s="73">
        <v>9.0589999999999993</v>
      </c>
      <c r="U71" s="73">
        <v>11.298</v>
      </c>
      <c r="V71" s="73">
        <v>10.255000000000001</v>
      </c>
      <c r="W71" s="73">
        <v>12.393000000000001</v>
      </c>
      <c r="X71" s="73">
        <v>17.760000000000002</v>
      </c>
      <c r="Y71" s="73">
        <v>17.538</v>
      </c>
      <c r="Z71" s="73">
        <v>19.364000000000001</v>
      </c>
      <c r="AA71" s="73">
        <v>23.533999999999999</v>
      </c>
      <c r="AB71" s="73">
        <v>31.734000000000002</v>
      </c>
      <c r="AC71" s="73">
        <v>44.53</v>
      </c>
      <c r="AD71" s="73">
        <v>60.881999999999998</v>
      </c>
      <c r="AE71" s="73">
        <v>79.712000000000003</v>
      </c>
      <c r="AF71" s="73">
        <v>115.27</v>
      </c>
      <c r="AG71" s="73">
        <v>97.798000000000002</v>
      </c>
      <c r="AH71" s="73">
        <v>125.122</v>
      </c>
      <c r="AI71" s="73">
        <v>169.80500000000001</v>
      </c>
      <c r="AJ71" s="73">
        <v>189.94499999999999</v>
      </c>
      <c r="AK71" s="73">
        <v>202.45</v>
      </c>
      <c r="AL71" s="73">
        <v>212.01300000000001</v>
      </c>
      <c r="AM71" s="73">
        <v>227.101</v>
      </c>
      <c r="AN71" s="73">
        <v>244.30099999999999</v>
      </c>
      <c r="AO71" s="73">
        <v>261.74799999999999</v>
      </c>
      <c r="AP71" s="73">
        <v>279.154</v>
      </c>
      <c r="AQ71" s="73">
        <v>297.851</v>
      </c>
      <c r="AR71" s="73">
        <v>2012</v>
      </c>
      <c r="AS71" s="74"/>
      <c r="AT71" s="75"/>
      <c r="AU71" s="75"/>
    </row>
    <row r="72" spans="1:47" s="25" customFormat="1" ht="18" customHeight="1">
      <c r="A72" s="73">
        <v>456</v>
      </c>
      <c r="B72" s="73" t="s">
        <v>156</v>
      </c>
      <c r="C72" s="73" t="s">
        <v>157</v>
      </c>
      <c r="D72" s="73">
        <v>163.96799999999999</v>
      </c>
      <c r="E72" s="73">
        <v>183.56100000000001</v>
      </c>
      <c r="F72" s="73">
        <v>152.59399999999999</v>
      </c>
      <c r="G72" s="73">
        <v>128.60400000000001</v>
      </c>
      <c r="H72" s="73">
        <v>119.054</v>
      </c>
      <c r="I72" s="73">
        <v>103.681</v>
      </c>
      <c r="J72" s="73">
        <v>86.706999999999994</v>
      </c>
      <c r="K72" s="73">
        <v>85.406000000000006</v>
      </c>
      <c r="L72" s="73">
        <v>87.956999999999994</v>
      </c>
      <c r="M72" s="73">
        <v>95.022000000000006</v>
      </c>
      <c r="N72" s="73">
        <v>116.693</v>
      </c>
      <c r="O72" s="73">
        <v>131.839</v>
      </c>
      <c r="P72" s="73">
        <v>136.66999999999999</v>
      </c>
      <c r="Q72" s="73">
        <v>137.405</v>
      </c>
      <c r="R72" s="73">
        <v>139.65299999999999</v>
      </c>
      <c r="S72" s="73">
        <v>147.94</v>
      </c>
      <c r="T72" s="73">
        <v>163.43</v>
      </c>
      <c r="U72" s="73">
        <v>170.87799999999999</v>
      </c>
      <c r="V72" s="73">
        <v>151.95500000000001</v>
      </c>
      <c r="W72" s="73">
        <v>167.053</v>
      </c>
      <c r="X72" s="73">
        <v>194.80799999999999</v>
      </c>
      <c r="Y72" s="73">
        <v>189.363</v>
      </c>
      <c r="Z72" s="73">
        <v>194.87799999999999</v>
      </c>
      <c r="AA72" s="73">
        <v>221.47</v>
      </c>
      <c r="AB72" s="73">
        <v>258.74200000000002</v>
      </c>
      <c r="AC72" s="73">
        <v>328.20499999999998</v>
      </c>
      <c r="AD72" s="73">
        <v>376.39800000000002</v>
      </c>
      <c r="AE72" s="73">
        <v>415.68700000000001</v>
      </c>
      <c r="AF72" s="73">
        <v>519.79600000000005</v>
      </c>
      <c r="AG72" s="73">
        <v>429.09800000000001</v>
      </c>
      <c r="AH72" s="73">
        <v>526.81100000000004</v>
      </c>
      <c r="AI72" s="73">
        <v>669.50699999999995</v>
      </c>
      <c r="AJ72" s="73">
        <v>733.95600000000002</v>
      </c>
      <c r="AK72" s="73">
        <v>748.45</v>
      </c>
      <c r="AL72" s="73">
        <v>777.87</v>
      </c>
      <c r="AM72" s="73">
        <v>805.22500000000002</v>
      </c>
      <c r="AN72" s="73">
        <v>839.77599999999995</v>
      </c>
      <c r="AO72" s="73">
        <v>876.64300000000003</v>
      </c>
      <c r="AP72" s="73">
        <v>917.94</v>
      </c>
      <c r="AQ72" s="73">
        <v>962.23900000000003</v>
      </c>
      <c r="AR72" s="73">
        <v>2013</v>
      </c>
      <c r="AS72" s="74"/>
      <c r="AT72" s="75"/>
      <c r="AU72" s="75"/>
    </row>
    <row r="73" spans="1:47" s="25" customFormat="1" ht="18" customHeight="1">
      <c r="A73" s="73">
        <v>463</v>
      </c>
      <c r="B73" s="73" t="s">
        <v>158</v>
      </c>
      <c r="C73" s="73" t="s">
        <v>159</v>
      </c>
      <c r="D73" s="73">
        <v>12.98</v>
      </c>
      <c r="E73" s="73">
        <v>16.652000000000001</v>
      </c>
      <c r="F73" s="73">
        <v>17.414999999999999</v>
      </c>
      <c r="G73" s="73">
        <v>18.649000000000001</v>
      </c>
      <c r="H73" s="73">
        <v>19.170999999999999</v>
      </c>
      <c r="I73" s="73">
        <v>21.177</v>
      </c>
      <c r="J73" s="73">
        <v>25.428000000000001</v>
      </c>
      <c r="K73" s="73">
        <v>32.497</v>
      </c>
      <c r="L73" s="73">
        <v>16.538</v>
      </c>
      <c r="M73" s="73">
        <v>9.8490000000000002</v>
      </c>
      <c r="N73" s="73">
        <v>12.303000000000001</v>
      </c>
      <c r="O73" s="73">
        <v>12.738</v>
      </c>
      <c r="P73" s="73">
        <v>13.263</v>
      </c>
      <c r="Q73" s="73">
        <v>13.795999999999999</v>
      </c>
      <c r="R73" s="73">
        <v>15.105</v>
      </c>
      <c r="S73" s="73">
        <v>16.556000000000001</v>
      </c>
      <c r="T73" s="73">
        <v>17.760999999999999</v>
      </c>
      <c r="U73" s="73">
        <v>16.573</v>
      </c>
      <c r="V73" s="73">
        <v>16.143999999999998</v>
      </c>
      <c r="W73" s="73">
        <v>16.785</v>
      </c>
      <c r="X73" s="73">
        <v>19.861000000000001</v>
      </c>
      <c r="Y73" s="73">
        <v>20.978999999999999</v>
      </c>
      <c r="Z73" s="73">
        <v>22.757999999999999</v>
      </c>
      <c r="AA73" s="73">
        <v>21.702000000000002</v>
      </c>
      <c r="AB73" s="73">
        <v>25.204000000000001</v>
      </c>
      <c r="AC73" s="73">
        <v>28.881</v>
      </c>
      <c r="AD73" s="73">
        <v>33.823999999999998</v>
      </c>
      <c r="AE73" s="73">
        <v>40.488</v>
      </c>
      <c r="AF73" s="73">
        <v>52.631</v>
      </c>
      <c r="AG73" s="73">
        <v>53.939</v>
      </c>
      <c r="AH73" s="73">
        <v>60.042999999999999</v>
      </c>
      <c r="AI73" s="73" t="s">
        <v>62</v>
      </c>
      <c r="AJ73" s="73" t="s">
        <v>62</v>
      </c>
      <c r="AK73" s="73" t="s">
        <v>62</v>
      </c>
      <c r="AL73" s="73" t="s">
        <v>62</v>
      </c>
      <c r="AM73" s="73" t="s">
        <v>62</v>
      </c>
      <c r="AN73" s="73" t="s">
        <v>62</v>
      </c>
      <c r="AO73" s="73" t="s">
        <v>62</v>
      </c>
      <c r="AP73" s="73" t="s">
        <v>62</v>
      </c>
      <c r="AQ73" s="73" t="s">
        <v>62</v>
      </c>
      <c r="AR73" s="73">
        <v>2010</v>
      </c>
      <c r="AS73" s="74"/>
      <c r="AT73" s="75"/>
      <c r="AU73" s="75"/>
    </row>
    <row r="74" spans="1:47" s="25" customFormat="1" ht="18" customHeight="1">
      <c r="A74" s="73">
        <v>466</v>
      </c>
      <c r="B74" s="73" t="s">
        <v>160</v>
      </c>
      <c r="C74" s="73" t="s">
        <v>161</v>
      </c>
      <c r="D74" s="73">
        <v>40.414999999999999</v>
      </c>
      <c r="E74" s="73">
        <v>45.002000000000002</v>
      </c>
      <c r="F74" s="73">
        <v>41.847999999999999</v>
      </c>
      <c r="G74" s="73">
        <v>38.344999999999999</v>
      </c>
      <c r="H74" s="73">
        <v>38.012</v>
      </c>
      <c r="I74" s="73">
        <v>37.31</v>
      </c>
      <c r="J74" s="73">
        <v>29.568000000000001</v>
      </c>
      <c r="K74" s="73">
        <v>32.466000000000001</v>
      </c>
      <c r="L74" s="73">
        <v>32.999000000000002</v>
      </c>
      <c r="M74" s="73">
        <v>38.090000000000003</v>
      </c>
      <c r="N74" s="73">
        <v>49.09</v>
      </c>
      <c r="O74" s="73">
        <v>49.820999999999998</v>
      </c>
      <c r="P74" s="73">
        <v>52.207999999999998</v>
      </c>
      <c r="Q74" s="73">
        <v>53.438000000000002</v>
      </c>
      <c r="R74" s="73">
        <v>57.45</v>
      </c>
      <c r="S74" s="73">
        <v>63.637</v>
      </c>
      <c r="T74" s="73">
        <v>70.991</v>
      </c>
      <c r="U74" s="73">
        <v>76.201999999999998</v>
      </c>
      <c r="V74" s="73">
        <v>73.394000000000005</v>
      </c>
      <c r="W74" s="73">
        <v>82.864999999999995</v>
      </c>
      <c r="X74" s="73">
        <v>103.893</v>
      </c>
      <c r="Y74" s="73">
        <v>103.312</v>
      </c>
      <c r="Z74" s="73">
        <v>109.816</v>
      </c>
      <c r="AA74" s="73">
        <v>124.346</v>
      </c>
      <c r="AB74" s="73">
        <v>147.82400000000001</v>
      </c>
      <c r="AC74" s="73">
        <v>180.61699999999999</v>
      </c>
      <c r="AD74" s="73">
        <v>222.11699999999999</v>
      </c>
      <c r="AE74" s="73">
        <v>257.916</v>
      </c>
      <c r="AF74" s="73">
        <v>315.47500000000002</v>
      </c>
      <c r="AG74" s="73">
        <v>253.547</v>
      </c>
      <c r="AH74" s="73">
        <v>286.04899999999998</v>
      </c>
      <c r="AI74" s="73">
        <v>347.45400000000001</v>
      </c>
      <c r="AJ74" s="73">
        <v>372.31400000000002</v>
      </c>
      <c r="AK74" s="73">
        <v>402.34</v>
      </c>
      <c r="AL74" s="73">
        <v>416.44400000000002</v>
      </c>
      <c r="AM74" s="73">
        <v>440.18099999999998</v>
      </c>
      <c r="AN74" s="73">
        <v>461.90300000000002</v>
      </c>
      <c r="AO74" s="73">
        <v>488.98700000000002</v>
      </c>
      <c r="AP74" s="73">
        <v>522.18899999999996</v>
      </c>
      <c r="AQ74" s="73">
        <v>562.53899999999999</v>
      </c>
      <c r="AR74" s="73">
        <v>2012</v>
      </c>
      <c r="AS74" s="74"/>
      <c r="AT74" s="75"/>
      <c r="AU74" s="75"/>
    </row>
    <row r="75" spans="1:47" s="25" customFormat="1" ht="14.25">
      <c r="A75" s="73">
        <v>469</v>
      </c>
      <c r="B75" s="73" t="s">
        <v>162</v>
      </c>
      <c r="C75" s="73" t="s">
        <v>163</v>
      </c>
      <c r="D75" s="73">
        <v>22.370999999999999</v>
      </c>
      <c r="E75" s="73">
        <v>24.498999999999999</v>
      </c>
      <c r="F75" s="73">
        <v>28.986000000000001</v>
      </c>
      <c r="G75" s="73">
        <v>35.43</v>
      </c>
      <c r="H75" s="73">
        <v>39.837000000000003</v>
      </c>
      <c r="I75" s="73">
        <v>46.45</v>
      </c>
      <c r="J75" s="73">
        <v>51.429000000000002</v>
      </c>
      <c r="K75" s="73">
        <v>73.570999999999998</v>
      </c>
      <c r="L75" s="73">
        <v>88</v>
      </c>
      <c r="M75" s="73">
        <v>109.714</v>
      </c>
      <c r="N75" s="73">
        <v>91.382999999999996</v>
      </c>
      <c r="O75" s="73">
        <v>46.06</v>
      </c>
      <c r="P75" s="73">
        <v>42.006</v>
      </c>
      <c r="Q75" s="73">
        <v>47.100999999999999</v>
      </c>
      <c r="R75" s="73">
        <v>51.878999999999998</v>
      </c>
      <c r="S75" s="73">
        <v>60.162999999999997</v>
      </c>
      <c r="T75" s="73">
        <v>67.632000000000005</v>
      </c>
      <c r="U75" s="73">
        <v>75.864999999999995</v>
      </c>
      <c r="V75" s="73">
        <v>84.820999999999998</v>
      </c>
      <c r="W75" s="73">
        <v>90.385999999999996</v>
      </c>
      <c r="X75" s="73">
        <v>99.623999999999995</v>
      </c>
      <c r="Y75" s="73">
        <v>97.266000000000005</v>
      </c>
      <c r="Z75" s="73">
        <v>85.843000000000004</v>
      </c>
      <c r="AA75" s="73">
        <v>80.994</v>
      </c>
      <c r="AB75" s="73">
        <v>78.799000000000007</v>
      </c>
      <c r="AC75" s="73">
        <v>89.519000000000005</v>
      </c>
      <c r="AD75" s="73">
        <v>107.375</v>
      </c>
      <c r="AE75" s="73">
        <v>130.346</v>
      </c>
      <c r="AF75" s="73">
        <v>162.435</v>
      </c>
      <c r="AG75" s="73">
        <v>188.608</v>
      </c>
      <c r="AH75" s="73">
        <v>218.76300000000001</v>
      </c>
      <c r="AI75" s="73">
        <v>235.59800000000001</v>
      </c>
      <c r="AJ75" s="73">
        <v>262.25599999999997</v>
      </c>
      <c r="AK75" s="73">
        <v>271.42700000000002</v>
      </c>
      <c r="AL75" s="73">
        <v>284.86</v>
      </c>
      <c r="AM75" s="73">
        <v>324.267</v>
      </c>
      <c r="AN75" s="73">
        <v>365.94600000000003</v>
      </c>
      <c r="AO75" s="73">
        <v>408.04500000000002</v>
      </c>
      <c r="AP75" s="73">
        <v>461.39</v>
      </c>
      <c r="AQ75" s="73">
        <v>528.67999999999995</v>
      </c>
      <c r="AR75" s="73">
        <v>2013</v>
      </c>
      <c r="AS75" s="74"/>
      <c r="AT75" s="75"/>
      <c r="AU75" s="75"/>
    </row>
    <row r="76" spans="1:47" s="25" customFormat="1" ht="18" customHeight="1">
      <c r="A76" s="73">
        <v>474</v>
      </c>
      <c r="B76" s="73" t="s">
        <v>164</v>
      </c>
      <c r="C76" s="73" t="s">
        <v>392</v>
      </c>
      <c r="D76" s="73" t="s">
        <v>62</v>
      </c>
      <c r="E76" s="73" t="s">
        <v>62</v>
      </c>
      <c r="F76" s="73" t="s">
        <v>62</v>
      </c>
      <c r="G76" s="73" t="s">
        <v>62</v>
      </c>
      <c r="H76" s="73" t="s">
        <v>62</v>
      </c>
      <c r="I76" s="73" t="s">
        <v>62</v>
      </c>
      <c r="J76" s="73" t="s">
        <v>62</v>
      </c>
      <c r="K76" s="73" t="s">
        <v>62</v>
      </c>
      <c r="L76" s="73" t="s">
        <v>62</v>
      </c>
      <c r="M76" s="73" t="s">
        <v>62</v>
      </c>
      <c r="N76" s="73">
        <v>12.644</v>
      </c>
      <c r="O76" s="73">
        <v>14.664999999999999</v>
      </c>
      <c r="P76" s="73">
        <v>17.959</v>
      </c>
      <c r="Q76" s="73">
        <v>21.736999999999998</v>
      </c>
      <c r="R76" s="73">
        <v>28.018999999999998</v>
      </c>
      <c r="S76" s="73">
        <v>12.795999999999999</v>
      </c>
      <c r="T76" s="73">
        <v>6.4960000000000004</v>
      </c>
      <c r="U76" s="73">
        <v>6.8380000000000001</v>
      </c>
      <c r="V76" s="73">
        <v>6.3220000000000001</v>
      </c>
      <c r="W76" s="73">
        <v>7.6390000000000002</v>
      </c>
      <c r="X76" s="73">
        <v>9.6790000000000003</v>
      </c>
      <c r="Y76" s="73">
        <v>9.8529999999999998</v>
      </c>
      <c r="Z76" s="73">
        <v>10.693</v>
      </c>
      <c r="AA76" s="73">
        <v>11.778</v>
      </c>
      <c r="AB76" s="73">
        <v>13.868</v>
      </c>
      <c r="AC76" s="73">
        <v>16.731999999999999</v>
      </c>
      <c r="AD76" s="73">
        <v>19.062999999999999</v>
      </c>
      <c r="AE76" s="73">
        <v>21.651</v>
      </c>
      <c r="AF76" s="73">
        <v>26.911000000000001</v>
      </c>
      <c r="AG76" s="73">
        <v>25.13</v>
      </c>
      <c r="AH76" s="73">
        <v>30.907</v>
      </c>
      <c r="AI76" s="73">
        <v>32.725999999999999</v>
      </c>
      <c r="AJ76" s="73">
        <v>35.401000000000003</v>
      </c>
      <c r="AK76" s="73">
        <v>40.414999999999999</v>
      </c>
      <c r="AL76" s="73">
        <v>45.451999999999998</v>
      </c>
      <c r="AM76" s="73">
        <v>50.966000000000001</v>
      </c>
      <c r="AN76" s="73">
        <v>53.395000000000003</v>
      </c>
      <c r="AO76" s="73">
        <v>56.551000000000002</v>
      </c>
      <c r="AP76" s="73">
        <v>60.186999999999998</v>
      </c>
      <c r="AQ76" s="73">
        <v>63.683999999999997</v>
      </c>
      <c r="AR76" s="73">
        <v>2008</v>
      </c>
      <c r="AS76" s="74"/>
      <c r="AT76" s="75"/>
      <c r="AU76" s="75"/>
    </row>
    <row r="77" spans="1:47" s="25" customFormat="1" ht="18" customHeight="1">
      <c r="A77" s="73">
        <v>512</v>
      </c>
      <c r="B77" s="73" t="s">
        <v>165</v>
      </c>
      <c r="C77" s="73" t="s">
        <v>393</v>
      </c>
      <c r="D77" s="73" t="s">
        <v>62</v>
      </c>
      <c r="E77" s="73" t="s">
        <v>62</v>
      </c>
      <c r="F77" s="73" t="s">
        <v>62</v>
      </c>
      <c r="G77" s="73" t="s">
        <v>62</v>
      </c>
      <c r="H77" s="73" t="s">
        <v>62</v>
      </c>
      <c r="I77" s="73" t="s">
        <v>62</v>
      </c>
      <c r="J77" s="73" t="s">
        <v>62</v>
      </c>
      <c r="K77" s="73" t="s">
        <v>62</v>
      </c>
      <c r="L77" s="73" t="s">
        <v>62</v>
      </c>
      <c r="M77" s="73" t="s">
        <v>62</v>
      </c>
      <c r="N77" s="73" t="s">
        <v>62</v>
      </c>
      <c r="O77" s="73" t="s">
        <v>62</v>
      </c>
      <c r="P77" s="73" t="s">
        <v>62</v>
      </c>
      <c r="Q77" s="73" t="s">
        <v>62</v>
      </c>
      <c r="R77" s="73" t="s">
        <v>62</v>
      </c>
      <c r="S77" s="73" t="s">
        <v>62</v>
      </c>
      <c r="T77" s="73" t="s">
        <v>62</v>
      </c>
      <c r="U77" s="73" t="s">
        <v>62</v>
      </c>
      <c r="V77" s="73" t="s">
        <v>62</v>
      </c>
      <c r="W77" s="73" t="s">
        <v>62</v>
      </c>
      <c r="X77" s="73" t="s">
        <v>62</v>
      </c>
      <c r="Y77" s="73" t="s">
        <v>62</v>
      </c>
      <c r="Z77" s="73">
        <v>4.4370000000000003</v>
      </c>
      <c r="AA77" s="73">
        <v>4.5140000000000002</v>
      </c>
      <c r="AB77" s="73">
        <v>5.1459999999999999</v>
      </c>
      <c r="AC77" s="73">
        <v>6.1669999999999998</v>
      </c>
      <c r="AD77" s="73">
        <v>6.9249999999999998</v>
      </c>
      <c r="AE77" s="73">
        <v>8.5559999999999992</v>
      </c>
      <c r="AF77" s="73">
        <v>10.297000000000001</v>
      </c>
      <c r="AG77" s="73">
        <v>12.066000000000001</v>
      </c>
      <c r="AH77" s="73">
        <v>15.324999999999999</v>
      </c>
      <c r="AI77" s="73">
        <v>17.89</v>
      </c>
      <c r="AJ77" s="73">
        <v>20.295999999999999</v>
      </c>
      <c r="AK77" s="73">
        <v>20.734999999999999</v>
      </c>
      <c r="AL77" s="73">
        <v>21.706</v>
      </c>
      <c r="AM77" s="73">
        <v>23.227</v>
      </c>
      <c r="AN77" s="73">
        <v>24.786999999999999</v>
      </c>
      <c r="AO77" s="73">
        <v>26.38</v>
      </c>
      <c r="AP77" s="73">
        <v>28.117000000000001</v>
      </c>
      <c r="AQ77" s="73">
        <v>30.027999999999999</v>
      </c>
      <c r="AR77" s="73">
        <v>2011</v>
      </c>
      <c r="AS77" s="74"/>
      <c r="AT77" s="75"/>
      <c r="AU77" s="75"/>
    </row>
    <row r="78" spans="1:47" s="25" customFormat="1" ht="18" customHeight="1">
      <c r="A78" s="73">
        <v>513</v>
      </c>
      <c r="B78" s="73" t="s">
        <v>166</v>
      </c>
      <c r="C78" s="73" t="s">
        <v>167</v>
      </c>
      <c r="D78" s="73">
        <v>22.387</v>
      </c>
      <c r="E78" s="73">
        <v>21.818000000000001</v>
      </c>
      <c r="F78" s="73">
        <v>19.978000000000002</v>
      </c>
      <c r="G78" s="73">
        <v>20.936</v>
      </c>
      <c r="H78" s="73">
        <v>23.803999999999998</v>
      </c>
      <c r="I78" s="73">
        <v>24.488</v>
      </c>
      <c r="J78" s="73">
        <v>25.672999999999998</v>
      </c>
      <c r="K78" s="73">
        <v>28.324000000000002</v>
      </c>
      <c r="L78" s="73">
        <v>30.57</v>
      </c>
      <c r="M78" s="73">
        <v>33.677999999999997</v>
      </c>
      <c r="N78" s="73">
        <v>35</v>
      </c>
      <c r="O78" s="73">
        <v>36.073999999999998</v>
      </c>
      <c r="P78" s="73">
        <v>36.081000000000003</v>
      </c>
      <c r="Q78" s="73">
        <v>37.820999999999998</v>
      </c>
      <c r="R78" s="73">
        <v>41.088999999999999</v>
      </c>
      <c r="S78" s="73">
        <v>45.424999999999997</v>
      </c>
      <c r="T78" s="73">
        <v>47.646999999999998</v>
      </c>
      <c r="U78" s="73">
        <v>49.795000000000002</v>
      </c>
      <c r="V78" s="73">
        <v>51.366999999999997</v>
      </c>
      <c r="W78" s="73">
        <v>53.401000000000003</v>
      </c>
      <c r="X78" s="73">
        <v>53.996000000000002</v>
      </c>
      <c r="Y78" s="73">
        <v>54.162999999999997</v>
      </c>
      <c r="Z78" s="73">
        <v>56.878</v>
      </c>
      <c r="AA78" s="73">
        <v>62.52</v>
      </c>
      <c r="AB78" s="73">
        <v>67.850999999999999</v>
      </c>
      <c r="AC78" s="73">
        <v>70.153999999999996</v>
      </c>
      <c r="AD78" s="73">
        <v>74.832999999999998</v>
      </c>
      <c r="AE78" s="73">
        <v>84.891999999999996</v>
      </c>
      <c r="AF78" s="73">
        <v>96.935000000000002</v>
      </c>
      <c r="AG78" s="73">
        <v>108.973</v>
      </c>
      <c r="AH78" s="73">
        <v>122.157</v>
      </c>
      <c r="AI78" s="73">
        <v>131.18100000000001</v>
      </c>
      <c r="AJ78" s="73">
        <v>141.715</v>
      </c>
      <c r="AK78" s="73">
        <v>161.76300000000001</v>
      </c>
      <c r="AL78" s="73">
        <v>186.58500000000001</v>
      </c>
      <c r="AM78" s="73">
        <v>209.31800000000001</v>
      </c>
      <c r="AN78" s="73">
        <v>230.16900000000001</v>
      </c>
      <c r="AO78" s="73">
        <v>253.82599999999999</v>
      </c>
      <c r="AP78" s="73">
        <v>280.87900000000002</v>
      </c>
      <c r="AQ78" s="73">
        <v>310.57</v>
      </c>
      <c r="AR78" s="73">
        <v>2012</v>
      </c>
      <c r="AS78" s="74"/>
      <c r="AT78" s="75"/>
      <c r="AU78" s="75"/>
    </row>
    <row r="79" spans="1:47" s="25" customFormat="1" ht="18" customHeight="1">
      <c r="A79" s="73">
        <v>514</v>
      </c>
      <c r="B79" s="73" t="s">
        <v>168</v>
      </c>
      <c r="C79" s="73" t="s">
        <v>169</v>
      </c>
      <c r="D79" s="73">
        <v>0.127</v>
      </c>
      <c r="E79" s="73">
        <v>0.13700000000000001</v>
      </c>
      <c r="F79" s="73">
        <v>0.14399999999999999</v>
      </c>
      <c r="G79" s="73">
        <v>0.156</v>
      </c>
      <c r="H79" s="73">
        <v>0.161</v>
      </c>
      <c r="I79" s="73">
        <v>0.16700000000000001</v>
      </c>
      <c r="J79" s="73">
        <v>0.189</v>
      </c>
      <c r="K79" s="73">
        <v>0.22900000000000001</v>
      </c>
      <c r="L79" s="73">
        <v>0.26200000000000001</v>
      </c>
      <c r="M79" s="73">
        <v>0.26100000000000001</v>
      </c>
      <c r="N79" s="73">
        <v>0.28100000000000003</v>
      </c>
      <c r="O79" s="73">
        <v>0.24399999999999999</v>
      </c>
      <c r="P79" s="73">
        <v>0.23799999999999999</v>
      </c>
      <c r="Q79" s="73">
        <v>0.22700000000000001</v>
      </c>
      <c r="R79" s="73">
        <v>0.253</v>
      </c>
      <c r="S79" s="73">
        <v>0.26200000000000001</v>
      </c>
      <c r="T79" s="73">
        <v>0.32900000000000001</v>
      </c>
      <c r="U79" s="73">
        <v>0.35099999999999998</v>
      </c>
      <c r="V79" s="73">
        <v>0.40400000000000003</v>
      </c>
      <c r="W79" s="73">
        <v>0.41399999999999998</v>
      </c>
      <c r="X79" s="73">
        <v>0.442</v>
      </c>
      <c r="Y79" s="73">
        <v>0.47</v>
      </c>
      <c r="Z79" s="73">
        <v>0.51500000000000001</v>
      </c>
      <c r="AA79" s="73">
        <v>0.56699999999999995</v>
      </c>
      <c r="AB79" s="73">
        <v>0.65300000000000002</v>
      </c>
      <c r="AC79" s="73">
        <v>0.75</v>
      </c>
      <c r="AD79" s="73">
        <v>0.871</v>
      </c>
      <c r="AE79" s="73">
        <v>0.995</v>
      </c>
      <c r="AF79" s="73">
        <v>1.26</v>
      </c>
      <c r="AG79" s="73">
        <v>1.333</v>
      </c>
      <c r="AH79" s="73">
        <v>1.381</v>
      </c>
      <c r="AI79" s="73">
        <v>1.732</v>
      </c>
      <c r="AJ79" s="73">
        <v>1.986</v>
      </c>
      <c r="AK79" s="73">
        <v>1.9850000000000001</v>
      </c>
      <c r="AL79" s="73">
        <v>2.0859999999999999</v>
      </c>
      <c r="AM79" s="73">
        <v>2.2210000000000001</v>
      </c>
      <c r="AN79" s="73">
        <v>2.4590000000000001</v>
      </c>
      <c r="AO79" s="73">
        <v>2.7349999999999999</v>
      </c>
      <c r="AP79" s="73">
        <v>3.1230000000000002</v>
      </c>
      <c r="AQ79" s="73">
        <v>3.448</v>
      </c>
      <c r="AR79" s="73">
        <v>0</v>
      </c>
      <c r="AS79" s="74"/>
      <c r="AT79" s="75"/>
      <c r="AU79" s="75"/>
    </row>
    <row r="80" spans="1:47" s="25" customFormat="1" ht="18" customHeight="1">
      <c r="A80" s="73">
        <v>516</v>
      </c>
      <c r="B80" s="73" t="s">
        <v>170</v>
      </c>
      <c r="C80" s="73" t="s">
        <v>171</v>
      </c>
      <c r="D80" s="73" t="s">
        <v>62</v>
      </c>
      <c r="E80" s="73" t="s">
        <v>62</v>
      </c>
      <c r="F80" s="73" t="s">
        <v>62</v>
      </c>
      <c r="G80" s="73" t="s">
        <v>62</v>
      </c>
      <c r="H80" s="73" t="s">
        <v>62</v>
      </c>
      <c r="I80" s="73">
        <v>3.9940000000000002</v>
      </c>
      <c r="J80" s="73">
        <v>2.4350000000000001</v>
      </c>
      <c r="K80" s="73">
        <v>2.7970000000000002</v>
      </c>
      <c r="L80" s="73">
        <v>2.6619999999999999</v>
      </c>
      <c r="M80" s="73">
        <v>2.9860000000000002</v>
      </c>
      <c r="N80" s="73">
        <v>3.52</v>
      </c>
      <c r="O80" s="73">
        <v>3.7010000000000001</v>
      </c>
      <c r="P80" s="73">
        <v>4.1849999999999996</v>
      </c>
      <c r="Q80" s="73">
        <v>4.1059999999999999</v>
      </c>
      <c r="R80" s="73">
        <v>4.0869999999999997</v>
      </c>
      <c r="S80" s="73">
        <v>4.734</v>
      </c>
      <c r="T80" s="73">
        <v>5.1150000000000002</v>
      </c>
      <c r="U80" s="73">
        <v>5.1970000000000001</v>
      </c>
      <c r="V80" s="73">
        <v>4.05</v>
      </c>
      <c r="W80" s="73">
        <v>4.5999999999999996</v>
      </c>
      <c r="X80" s="73">
        <v>6.0010000000000003</v>
      </c>
      <c r="Y80" s="73">
        <v>5.601</v>
      </c>
      <c r="Z80" s="73">
        <v>5.843</v>
      </c>
      <c r="AA80" s="73">
        <v>6.5570000000000004</v>
      </c>
      <c r="AB80" s="73">
        <v>7.8719999999999999</v>
      </c>
      <c r="AC80" s="73">
        <v>9.5310000000000006</v>
      </c>
      <c r="AD80" s="73">
        <v>11.471</v>
      </c>
      <c r="AE80" s="73">
        <v>12.247999999999999</v>
      </c>
      <c r="AF80" s="73">
        <v>14.417</v>
      </c>
      <c r="AG80" s="73">
        <v>10.733000000000001</v>
      </c>
      <c r="AH80" s="73">
        <v>12.371</v>
      </c>
      <c r="AI80" s="73">
        <v>16.693000000000001</v>
      </c>
      <c r="AJ80" s="73">
        <v>16.952000000000002</v>
      </c>
      <c r="AK80" s="73">
        <v>16.109000000000002</v>
      </c>
      <c r="AL80" s="73">
        <v>17.425999999999998</v>
      </c>
      <c r="AM80" s="73">
        <v>17.536000000000001</v>
      </c>
      <c r="AN80" s="73">
        <v>17.853999999999999</v>
      </c>
      <c r="AO80" s="73">
        <v>18.059999999999999</v>
      </c>
      <c r="AP80" s="73">
        <v>19.132999999999999</v>
      </c>
      <c r="AQ80" s="73">
        <v>19.829000000000001</v>
      </c>
      <c r="AR80" s="73">
        <v>2012</v>
      </c>
      <c r="AS80" s="74"/>
      <c r="AT80" s="75"/>
      <c r="AU80" s="75"/>
    </row>
    <row r="81" spans="1:47" s="25" customFormat="1" ht="18" customHeight="1">
      <c r="A81" s="73">
        <v>518</v>
      </c>
      <c r="B81" s="73" t="s">
        <v>172</v>
      </c>
      <c r="C81" s="73" t="s">
        <v>173</v>
      </c>
      <c r="D81" s="73" t="s">
        <v>62</v>
      </c>
      <c r="E81" s="73" t="s">
        <v>62</v>
      </c>
      <c r="F81" s="73" t="s">
        <v>62</v>
      </c>
      <c r="G81" s="73" t="s">
        <v>62</v>
      </c>
      <c r="H81" s="73" t="s">
        <v>62</v>
      </c>
      <c r="I81" s="73" t="s">
        <v>62</v>
      </c>
      <c r="J81" s="73" t="s">
        <v>62</v>
      </c>
      <c r="K81" s="73" t="s">
        <v>62</v>
      </c>
      <c r="L81" s="73" t="s">
        <v>62</v>
      </c>
      <c r="M81" s="73" t="s">
        <v>62</v>
      </c>
      <c r="N81" s="73" t="s">
        <v>62</v>
      </c>
      <c r="O81" s="73" t="s">
        <v>62</v>
      </c>
      <c r="P81" s="73" t="s">
        <v>62</v>
      </c>
      <c r="Q81" s="73" t="s">
        <v>62</v>
      </c>
      <c r="R81" s="73" t="s">
        <v>62</v>
      </c>
      <c r="S81" s="73" t="s">
        <v>62</v>
      </c>
      <c r="T81" s="73" t="s">
        <v>62</v>
      </c>
      <c r="U81" s="73" t="s">
        <v>62</v>
      </c>
      <c r="V81" s="73">
        <v>7.4539999999999997</v>
      </c>
      <c r="W81" s="73">
        <v>9.7940000000000005</v>
      </c>
      <c r="X81" s="73">
        <v>10.276999999999999</v>
      </c>
      <c r="Y81" s="73">
        <v>7.4749999999999996</v>
      </c>
      <c r="Z81" s="73">
        <v>7.8209999999999997</v>
      </c>
      <c r="AA81" s="73">
        <v>12.079000000000001</v>
      </c>
      <c r="AB81" s="73">
        <v>12.195</v>
      </c>
      <c r="AC81" s="73">
        <v>13.833</v>
      </c>
      <c r="AD81" s="73">
        <v>16.736000000000001</v>
      </c>
      <c r="AE81" s="73">
        <v>23.291</v>
      </c>
      <c r="AF81" s="73">
        <v>34.549999999999997</v>
      </c>
      <c r="AG81" s="73">
        <v>38.064999999999998</v>
      </c>
      <c r="AH81" s="73">
        <v>49.628</v>
      </c>
      <c r="AI81" s="73">
        <v>56.17</v>
      </c>
      <c r="AJ81" s="73">
        <v>55.759</v>
      </c>
      <c r="AK81" s="73">
        <v>56.759</v>
      </c>
      <c r="AL81" s="73">
        <v>65.290999999999997</v>
      </c>
      <c r="AM81" s="73">
        <v>73.62</v>
      </c>
      <c r="AN81" s="73">
        <v>82.168000000000006</v>
      </c>
      <c r="AO81" s="73">
        <v>91.391999999999996</v>
      </c>
      <c r="AP81" s="73">
        <v>101.459</v>
      </c>
      <c r="AQ81" s="73">
        <v>111.94199999999999</v>
      </c>
      <c r="AR81" s="73">
        <v>2011</v>
      </c>
      <c r="AS81" s="74"/>
      <c r="AT81" s="75"/>
      <c r="AU81" s="75"/>
    </row>
    <row r="82" spans="1:47" s="25" customFormat="1" ht="18" customHeight="1">
      <c r="A82" s="73">
        <v>522</v>
      </c>
      <c r="B82" s="73" t="s">
        <v>174</v>
      </c>
      <c r="C82" s="73" t="s">
        <v>175</v>
      </c>
      <c r="D82" s="73" t="s">
        <v>62</v>
      </c>
      <c r="E82" s="73" t="s">
        <v>62</v>
      </c>
      <c r="F82" s="73" t="s">
        <v>62</v>
      </c>
      <c r="G82" s="73" t="s">
        <v>62</v>
      </c>
      <c r="H82" s="73" t="s">
        <v>62</v>
      </c>
      <c r="I82" s="73" t="s">
        <v>62</v>
      </c>
      <c r="J82" s="73">
        <v>0.20499999999999999</v>
      </c>
      <c r="K82" s="73">
        <v>0.14099999999999999</v>
      </c>
      <c r="L82" s="73">
        <v>0.27600000000000002</v>
      </c>
      <c r="M82" s="73">
        <v>0.34599999999999997</v>
      </c>
      <c r="N82" s="73">
        <v>0.89900000000000002</v>
      </c>
      <c r="O82" s="73">
        <v>2.0110000000000001</v>
      </c>
      <c r="P82" s="73">
        <v>2.4390000000000001</v>
      </c>
      <c r="Q82" s="73">
        <v>2.427</v>
      </c>
      <c r="R82" s="73">
        <v>2.7650000000000001</v>
      </c>
      <c r="S82" s="73">
        <v>3.419</v>
      </c>
      <c r="T82" s="73">
        <v>3.4860000000000002</v>
      </c>
      <c r="U82" s="73">
        <v>3.3919999999999999</v>
      </c>
      <c r="V82" s="73">
        <v>3.1059999999999999</v>
      </c>
      <c r="W82" s="73">
        <v>3.508</v>
      </c>
      <c r="X82" s="73">
        <v>3.653</v>
      </c>
      <c r="Y82" s="73">
        <v>3.984</v>
      </c>
      <c r="Z82" s="73">
        <v>4.2830000000000004</v>
      </c>
      <c r="AA82" s="73">
        <v>4.657</v>
      </c>
      <c r="AB82" s="73">
        <v>5.3319999999999999</v>
      </c>
      <c r="AC82" s="73">
        <v>6.2930000000000001</v>
      </c>
      <c r="AD82" s="73">
        <v>7.2750000000000004</v>
      </c>
      <c r="AE82" s="73">
        <v>8.6389999999999993</v>
      </c>
      <c r="AF82" s="73">
        <v>10.352</v>
      </c>
      <c r="AG82" s="73">
        <v>10.414</v>
      </c>
      <c r="AH82" s="73">
        <v>11.255000000000001</v>
      </c>
      <c r="AI82" s="73">
        <v>12.89</v>
      </c>
      <c r="AJ82" s="73">
        <v>14.134</v>
      </c>
      <c r="AK82" s="73">
        <v>15.510999999999999</v>
      </c>
      <c r="AL82" s="73">
        <v>16.899000000000001</v>
      </c>
      <c r="AM82" s="73">
        <v>18.353000000000002</v>
      </c>
      <c r="AN82" s="73">
        <v>20.082999999999998</v>
      </c>
      <c r="AO82" s="73">
        <v>21.977</v>
      </c>
      <c r="AP82" s="73">
        <v>24.039000000000001</v>
      </c>
      <c r="AQ82" s="73">
        <v>26.29</v>
      </c>
      <c r="AR82" s="73">
        <v>2012</v>
      </c>
      <c r="AS82" s="74"/>
      <c r="AT82" s="75"/>
      <c r="AU82" s="75"/>
    </row>
    <row r="83" spans="1:47" s="25" customFormat="1" ht="18" customHeight="1">
      <c r="A83" s="73">
        <v>524</v>
      </c>
      <c r="B83" s="73" t="s">
        <v>176</v>
      </c>
      <c r="C83" s="73" t="s">
        <v>177</v>
      </c>
      <c r="D83" s="73">
        <v>4.3899999999999997</v>
      </c>
      <c r="E83" s="73">
        <v>4.5679999999999996</v>
      </c>
      <c r="F83" s="73">
        <v>4.9320000000000004</v>
      </c>
      <c r="G83" s="73">
        <v>5.3239999999999998</v>
      </c>
      <c r="H83" s="73">
        <v>6.24</v>
      </c>
      <c r="I83" s="73">
        <v>6.173</v>
      </c>
      <c r="J83" s="73">
        <v>6.6150000000000002</v>
      </c>
      <c r="K83" s="73">
        <v>6.8890000000000002</v>
      </c>
      <c r="L83" s="73">
        <v>7.2</v>
      </c>
      <c r="M83" s="73">
        <v>7.2270000000000003</v>
      </c>
      <c r="N83" s="73">
        <v>8.2729999999999997</v>
      </c>
      <c r="O83" s="73">
        <v>9.0579999999999998</v>
      </c>
      <c r="P83" s="73">
        <v>9.7650000000000006</v>
      </c>
      <c r="Q83" s="73">
        <v>10.44</v>
      </c>
      <c r="R83" s="73">
        <v>12.041</v>
      </c>
      <c r="S83" s="73">
        <v>12.787000000000001</v>
      </c>
      <c r="T83" s="73">
        <v>14.025</v>
      </c>
      <c r="U83" s="73">
        <v>15.63</v>
      </c>
      <c r="V83" s="73">
        <v>16.103000000000002</v>
      </c>
      <c r="W83" s="73">
        <v>16.193000000000001</v>
      </c>
      <c r="X83" s="73">
        <v>16.925999999999998</v>
      </c>
      <c r="Y83" s="73">
        <v>16.260999999999999</v>
      </c>
      <c r="Z83" s="73">
        <v>17.113</v>
      </c>
      <c r="AA83" s="73">
        <v>18.891999999999999</v>
      </c>
      <c r="AB83" s="73">
        <v>20.67</v>
      </c>
      <c r="AC83" s="73">
        <v>24.417999999999999</v>
      </c>
      <c r="AD83" s="73">
        <v>28.274000000000001</v>
      </c>
      <c r="AE83" s="73">
        <v>32.366999999999997</v>
      </c>
      <c r="AF83" s="73">
        <v>40.72</v>
      </c>
      <c r="AG83" s="73">
        <v>42.04</v>
      </c>
      <c r="AH83" s="73">
        <v>49.552</v>
      </c>
      <c r="AI83" s="73">
        <v>59.156999999999996</v>
      </c>
      <c r="AJ83" s="73">
        <v>59.378</v>
      </c>
      <c r="AK83" s="73">
        <v>66.721999999999994</v>
      </c>
      <c r="AL83" s="73">
        <v>71.566000000000003</v>
      </c>
      <c r="AM83" s="73">
        <v>78.495999999999995</v>
      </c>
      <c r="AN83" s="73">
        <v>85.688000000000002</v>
      </c>
      <c r="AO83" s="73">
        <v>93.54</v>
      </c>
      <c r="AP83" s="73">
        <v>102.11</v>
      </c>
      <c r="AQ83" s="73">
        <v>111.46599999999999</v>
      </c>
      <c r="AR83" s="73">
        <v>2012</v>
      </c>
      <c r="AS83" s="74"/>
      <c r="AT83" s="75"/>
      <c r="AU83" s="75"/>
    </row>
    <row r="84" spans="1:47" s="25" customFormat="1" ht="18" customHeight="1">
      <c r="A84" s="73">
        <v>528</v>
      </c>
      <c r="B84" s="73" t="s">
        <v>178</v>
      </c>
      <c r="C84" s="73" t="s">
        <v>179</v>
      </c>
      <c r="D84" s="73">
        <v>42.225000000000001</v>
      </c>
      <c r="E84" s="73">
        <v>49.143000000000001</v>
      </c>
      <c r="F84" s="73">
        <v>49.616</v>
      </c>
      <c r="G84" s="73">
        <v>54.115000000000002</v>
      </c>
      <c r="H84" s="73">
        <v>60.973999999999997</v>
      </c>
      <c r="I84" s="73">
        <v>63.167000000000002</v>
      </c>
      <c r="J84" s="73">
        <v>77.629000000000005</v>
      </c>
      <c r="K84" s="73">
        <v>103.372</v>
      </c>
      <c r="L84" s="73">
        <v>122.027</v>
      </c>
      <c r="M84" s="73">
        <v>151.59700000000001</v>
      </c>
      <c r="N84" s="73">
        <v>164.97399999999999</v>
      </c>
      <c r="O84" s="73">
        <v>184.90600000000001</v>
      </c>
      <c r="P84" s="73">
        <v>219.93799999999999</v>
      </c>
      <c r="Q84" s="73">
        <v>231.55699999999999</v>
      </c>
      <c r="R84" s="73">
        <v>252.69800000000001</v>
      </c>
      <c r="S84" s="73">
        <v>274.77300000000002</v>
      </c>
      <c r="T84" s="73">
        <v>287.93299999999999</v>
      </c>
      <c r="U84" s="73">
        <v>298.74299999999999</v>
      </c>
      <c r="V84" s="73">
        <v>275.11599999999999</v>
      </c>
      <c r="W84" s="73">
        <v>299.01299999999998</v>
      </c>
      <c r="X84" s="73">
        <v>326.16199999999998</v>
      </c>
      <c r="Y84" s="73">
        <v>293.68400000000003</v>
      </c>
      <c r="Z84" s="73">
        <v>301.09800000000001</v>
      </c>
      <c r="AA84" s="73">
        <v>310.76400000000001</v>
      </c>
      <c r="AB84" s="73">
        <v>340.01400000000001</v>
      </c>
      <c r="AC84" s="73">
        <v>364.84899999999999</v>
      </c>
      <c r="AD84" s="73">
        <v>376.334</v>
      </c>
      <c r="AE84" s="73">
        <v>393.10199999999998</v>
      </c>
      <c r="AF84" s="73">
        <v>400.20600000000002</v>
      </c>
      <c r="AG84" s="73">
        <v>377.56799999999998</v>
      </c>
      <c r="AH84" s="73">
        <v>428.221</v>
      </c>
      <c r="AI84" s="73">
        <v>465.20499999999998</v>
      </c>
      <c r="AJ84" s="73">
        <v>475.327</v>
      </c>
      <c r="AK84" s="73">
        <v>489.089</v>
      </c>
      <c r="AL84" s="73">
        <v>505.452</v>
      </c>
      <c r="AM84" s="73">
        <v>545.63699999999994</v>
      </c>
      <c r="AN84" s="73">
        <v>588.33399999999995</v>
      </c>
      <c r="AO84" s="73">
        <v>638.18499999999995</v>
      </c>
      <c r="AP84" s="73">
        <v>693.029</v>
      </c>
      <c r="AQ84" s="73">
        <v>750.85599999999999</v>
      </c>
      <c r="AR84" s="73">
        <v>2013</v>
      </c>
      <c r="AS84" s="74"/>
      <c r="AT84" s="75"/>
      <c r="AU84" s="75"/>
    </row>
    <row r="85" spans="1:47" s="25" customFormat="1" ht="18" customHeight="1">
      <c r="A85" s="73">
        <v>532</v>
      </c>
      <c r="B85" s="73" t="s">
        <v>180</v>
      </c>
      <c r="C85" s="73" t="s">
        <v>181</v>
      </c>
      <c r="D85" s="73">
        <v>29.251999999999999</v>
      </c>
      <c r="E85" s="73">
        <v>31.411000000000001</v>
      </c>
      <c r="F85" s="73">
        <v>32.677999999999997</v>
      </c>
      <c r="G85" s="73">
        <v>30.233000000000001</v>
      </c>
      <c r="H85" s="73">
        <v>33.856000000000002</v>
      </c>
      <c r="I85" s="73">
        <v>36.067999999999998</v>
      </c>
      <c r="J85" s="73">
        <v>41.526000000000003</v>
      </c>
      <c r="K85" s="73">
        <v>51.225999999999999</v>
      </c>
      <c r="L85" s="73">
        <v>60.499000000000002</v>
      </c>
      <c r="M85" s="73">
        <v>69.789000000000001</v>
      </c>
      <c r="N85" s="73">
        <v>78.048000000000002</v>
      </c>
      <c r="O85" s="73">
        <v>90.17</v>
      </c>
      <c r="P85" s="73">
        <v>105.575</v>
      </c>
      <c r="Q85" s="73">
        <v>121.77200000000001</v>
      </c>
      <c r="R85" s="73">
        <v>137.577</v>
      </c>
      <c r="S85" s="73">
        <v>146.40299999999999</v>
      </c>
      <c r="T85" s="73">
        <v>161.36099999999999</v>
      </c>
      <c r="U85" s="73">
        <v>178.96899999999999</v>
      </c>
      <c r="V85" s="73">
        <v>169.423</v>
      </c>
      <c r="W85" s="73">
        <v>165.74299999999999</v>
      </c>
      <c r="X85" s="73">
        <v>171.66900000000001</v>
      </c>
      <c r="Y85" s="73">
        <v>169.404</v>
      </c>
      <c r="Z85" s="73">
        <v>166.34899999999999</v>
      </c>
      <c r="AA85" s="73">
        <v>161.386</v>
      </c>
      <c r="AB85" s="73">
        <v>169.1</v>
      </c>
      <c r="AC85" s="73">
        <v>181.57</v>
      </c>
      <c r="AD85" s="73">
        <v>193.53399999999999</v>
      </c>
      <c r="AE85" s="73">
        <v>211.59899999999999</v>
      </c>
      <c r="AF85" s="73">
        <v>219.28</v>
      </c>
      <c r="AG85" s="73">
        <v>214.04599999999999</v>
      </c>
      <c r="AH85" s="73">
        <v>228.637</v>
      </c>
      <c r="AI85" s="73">
        <v>248.51400000000001</v>
      </c>
      <c r="AJ85" s="73">
        <v>262.63</v>
      </c>
      <c r="AK85" s="73">
        <v>274.02699999999999</v>
      </c>
      <c r="AL85" s="73">
        <v>292.67700000000002</v>
      </c>
      <c r="AM85" s="73">
        <v>312.39400000000001</v>
      </c>
      <c r="AN85" s="73">
        <v>333.31200000000001</v>
      </c>
      <c r="AO85" s="73">
        <v>357.03699999999998</v>
      </c>
      <c r="AP85" s="73">
        <v>382.16699999999997</v>
      </c>
      <c r="AQ85" s="73">
        <v>409.19900000000001</v>
      </c>
      <c r="AR85" s="73">
        <v>2013</v>
      </c>
      <c r="AS85" s="74"/>
      <c r="AT85" s="75"/>
      <c r="AU85" s="75"/>
    </row>
    <row r="86" spans="1:47" s="25" customFormat="1" ht="18" customHeight="1">
      <c r="A86" s="73">
        <v>534</v>
      </c>
      <c r="B86" s="73" t="s">
        <v>182</v>
      </c>
      <c r="C86" s="73" t="s">
        <v>183</v>
      </c>
      <c r="D86" s="73">
        <v>181.416</v>
      </c>
      <c r="E86" s="73">
        <v>195.86099999999999</v>
      </c>
      <c r="F86" s="73">
        <v>202.86099999999999</v>
      </c>
      <c r="G86" s="73">
        <v>222.04900000000001</v>
      </c>
      <c r="H86" s="73">
        <v>215.55600000000001</v>
      </c>
      <c r="I86" s="73">
        <v>237.61799999999999</v>
      </c>
      <c r="J86" s="73">
        <v>252.751</v>
      </c>
      <c r="K86" s="73">
        <v>283.75</v>
      </c>
      <c r="L86" s="73">
        <v>299.64499999999998</v>
      </c>
      <c r="M86" s="73">
        <v>300.18700000000001</v>
      </c>
      <c r="N86" s="73">
        <v>326.608</v>
      </c>
      <c r="O86" s="73">
        <v>274.84199999999998</v>
      </c>
      <c r="P86" s="73">
        <v>293.262</v>
      </c>
      <c r="Q86" s="73">
        <v>284.19400000000002</v>
      </c>
      <c r="R86" s="73">
        <v>333.01400000000001</v>
      </c>
      <c r="S86" s="73">
        <v>366.6</v>
      </c>
      <c r="T86" s="73">
        <v>399.791</v>
      </c>
      <c r="U86" s="73">
        <v>423.18900000000002</v>
      </c>
      <c r="V86" s="73">
        <v>428.767</v>
      </c>
      <c r="W86" s="73">
        <v>466.84100000000001</v>
      </c>
      <c r="X86" s="73">
        <v>476.63600000000002</v>
      </c>
      <c r="Y86" s="73">
        <v>493.93400000000003</v>
      </c>
      <c r="Z86" s="73">
        <v>523.76800000000003</v>
      </c>
      <c r="AA86" s="73">
        <v>618.36900000000003</v>
      </c>
      <c r="AB86" s="73">
        <v>721.58900000000006</v>
      </c>
      <c r="AC86" s="73">
        <v>834.21799999999996</v>
      </c>
      <c r="AD86" s="73">
        <v>949.11800000000005</v>
      </c>
      <c r="AE86" s="73">
        <v>1238.4780000000001</v>
      </c>
      <c r="AF86" s="73">
        <v>1223.2059999999999</v>
      </c>
      <c r="AG86" s="73">
        <v>1365.3430000000001</v>
      </c>
      <c r="AH86" s="73">
        <v>1708.5409999999999</v>
      </c>
      <c r="AI86" s="73">
        <v>1880.1020000000001</v>
      </c>
      <c r="AJ86" s="73">
        <v>1858.748</v>
      </c>
      <c r="AK86" s="73">
        <v>1876.8109999999999</v>
      </c>
      <c r="AL86" s="73">
        <v>2047.8109999999999</v>
      </c>
      <c r="AM86" s="73">
        <v>2247.5819999999999</v>
      </c>
      <c r="AN86" s="73">
        <v>2447.3220000000001</v>
      </c>
      <c r="AO86" s="73">
        <v>2672.5210000000002</v>
      </c>
      <c r="AP86" s="73">
        <v>2908.2640000000001</v>
      </c>
      <c r="AQ86" s="73">
        <v>3181.9110000000001</v>
      </c>
      <c r="AR86" s="73">
        <v>2013</v>
      </c>
      <c r="AS86" s="74"/>
      <c r="AT86" s="75"/>
      <c r="AU86" s="75"/>
    </row>
    <row r="87" spans="1:47" s="25" customFormat="1" ht="18" customHeight="1">
      <c r="A87" s="73">
        <v>536</v>
      </c>
      <c r="B87" s="73" t="s">
        <v>184</v>
      </c>
      <c r="C87" s="73" t="s">
        <v>185</v>
      </c>
      <c r="D87" s="73">
        <v>86.31</v>
      </c>
      <c r="E87" s="73">
        <v>96.350999999999999</v>
      </c>
      <c r="F87" s="73">
        <v>98.915999999999997</v>
      </c>
      <c r="G87" s="73">
        <v>89.659000000000006</v>
      </c>
      <c r="H87" s="73">
        <v>91.813999999999993</v>
      </c>
      <c r="I87" s="73">
        <v>91.527000000000001</v>
      </c>
      <c r="J87" s="73">
        <v>83.915000000000006</v>
      </c>
      <c r="K87" s="73">
        <v>79.513999999999996</v>
      </c>
      <c r="L87" s="73">
        <v>88.278999999999996</v>
      </c>
      <c r="M87" s="73">
        <v>100.873</v>
      </c>
      <c r="N87" s="73">
        <v>113.773</v>
      </c>
      <c r="O87" s="73">
        <v>127.43600000000001</v>
      </c>
      <c r="P87" s="73">
        <v>138.321</v>
      </c>
      <c r="Q87" s="73">
        <v>158.00700000000001</v>
      </c>
      <c r="R87" s="73">
        <v>176.88800000000001</v>
      </c>
      <c r="S87" s="73">
        <v>202.131</v>
      </c>
      <c r="T87" s="73">
        <v>227.37</v>
      </c>
      <c r="U87" s="73">
        <v>215.749</v>
      </c>
      <c r="V87" s="73">
        <v>95.444999999999993</v>
      </c>
      <c r="W87" s="73">
        <v>140.001</v>
      </c>
      <c r="X87" s="73">
        <v>165.02099999999999</v>
      </c>
      <c r="Y87" s="73">
        <v>160.447</v>
      </c>
      <c r="Z87" s="73">
        <v>195.661</v>
      </c>
      <c r="AA87" s="73">
        <v>234.84800000000001</v>
      </c>
      <c r="AB87" s="73">
        <v>257.03199999999998</v>
      </c>
      <c r="AC87" s="73">
        <v>285.77300000000002</v>
      </c>
      <c r="AD87" s="73">
        <v>364.363</v>
      </c>
      <c r="AE87" s="73">
        <v>432.26499999999999</v>
      </c>
      <c r="AF87" s="73">
        <v>510.49400000000003</v>
      </c>
      <c r="AG87" s="73">
        <v>538.61300000000006</v>
      </c>
      <c r="AH87" s="73">
        <v>709.34199999999998</v>
      </c>
      <c r="AI87" s="73">
        <v>845.57299999999998</v>
      </c>
      <c r="AJ87" s="73">
        <v>877.80100000000004</v>
      </c>
      <c r="AK87" s="73">
        <v>870.27499999999998</v>
      </c>
      <c r="AL87" s="73">
        <v>856.06600000000003</v>
      </c>
      <c r="AM87" s="73">
        <v>914.97299999999996</v>
      </c>
      <c r="AN87" s="73">
        <v>975.27099999999996</v>
      </c>
      <c r="AO87" s="73">
        <v>1051.105</v>
      </c>
      <c r="AP87" s="73">
        <v>1137.077</v>
      </c>
      <c r="AQ87" s="73">
        <v>1230.8889999999999</v>
      </c>
      <c r="AR87" s="73">
        <v>2013</v>
      </c>
      <c r="AS87" s="74"/>
      <c r="AT87" s="75"/>
      <c r="AU87" s="75"/>
    </row>
    <row r="88" spans="1:47" s="25" customFormat="1" ht="18" customHeight="1">
      <c r="A88" s="73">
        <v>537</v>
      </c>
      <c r="B88" s="73" t="s">
        <v>186</v>
      </c>
      <c r="C88" s="73" t="s">
        <v>394</v>
      </c>
      <c r="D88" s="73" t="s">
        <v>62</v>
      </c>
      <c r="E88" s="73" t="s">
        <v>62</v>
      </c>
      <c r="F88" s="73" t="s">
        <v>62</v>
      </c>
      <c r="G88" s="73" t="s">
        <v>62</v>
      </c>
      <c r="H88" s="73" t="s">
        <v>62</v>
      </c>
      <c r="I88" s="73" t="s">
        <v>62</v>
      </c>
      <c r="J88" s="73" t="s">
        <v>62</v>
      </c>
      <c r="K88" s="73" t="s">
        <v>62</v>
      </c>
      <c r="L88" s="73" t="s">
        <v>62</v>
      </c>
      <c r="M88" s="73" t="s">
        <v>62</v>
      </c>
      <c r="N88" s="73" t="s">
        <v>62</v>
      </c>
      <c r="O88" s="73" t="s">
        <v>62</v>
      </c>
      <c r="P88" s="73" t="s">
        <v>62</v>
      </c>
      <c r="Q88" s="73" t="s">
        <v>62</v>
      </c>
      <c r="R88" s="73" t="s">
        <v>62</v>
      </c>
      <c r="S88" s="73" t="s">
        <v>62</v>
      </c>
      <c r="T88" s="73" t="s">
        <v>62</v>
      </c>
      <c r="U88" s="73" t="s">
        <v>62</v>
      </c>
      <c r="V88" s="73" t="s">
        <v>62</v>
      </c>
      <c r="W88" s="73" t="s">
        <v>62</v>
      </c>
      <c r="X88" s="73">
        <v>0.441</v>
      </c>
      <c r="Y88" s="73">
        <v>0.48699999999999999</v>
      </c>
      <c r="Z88" s="73">
        <v>0.48</v>
      </c>
      <c r="AA88" s="73">
        <v>0.501</v>
      </c>
      <c r="AB88" s="73">
        <v>1.0900000000000001</v>
      </c>
      <c r="AC88" s="73">
        <v>1.8140000000000001</v>
      </c>
      <c r="AD88" s="73">
        <v>2.8260000000000001</v>
      </c>
      <c r="AE88" s="73">
        <v>2.964</v>
      </c>
      <c r="AF88" s="73">
        <v>4.4390000000000001</v>
      </c>
      <c r="AG88" s="73">
        <v>3.298</v>
      </c>
      <c r="AH88" s="73">
        <v>4.2149999999999999</v>
      </c>
      <c r="AI88" s="73">
        <v>5.726</v>
      </c>
      <c r="AJ88" s="73">
        <v>5.5789999999999997</v>
      </c>
      <c r="AK88" s="73">
        <v>4.9409999999999998</v>
      </c>
      <c r="AL88" s="73">
        <v>4.51</v>
      </c>
      <c r="AM88" s="73">
        <v>4.9119999999999999</v>
      </c>
      <c r="AN88" s="73">
        <v>4.8159999999999998</v>
      </c>
      <c r="AO88" s="73">
        <v>4.5519999999999996</v>
      </c>
      <c r="AP88" s="73">
        <v>4.5570000000000004</v>
      </c>
      <c r="AQ88" s="73">
        <v>4.1959999999999997</v>
      </c>
      <c r="AR88" s="73">
        <v>2011</v>
      </c>
      <c r="AS88" s="74"/>
      <c r="AT88" s="75"/>
      <c r="AU88" s="75"/>
    </row>
    <row r="89" spans="1:47" s="25" customFormat="1" ht="18" customHeight="1">
      <c r="A89" s="73">
        <v>542</v>
      </c>
      <c r="B89" s="73" t="s">
        <v>187</v>
      </c>
      <c r="C89" s="73" t="s">
        <v>188</v>
      </c>
      <c r="D89" s="73">
        <v>67.802000000000007</v>
      </c>
      <c r="E89" s="73">
        <v>76.241</v>
      </c>
      <c r="F89" s="73">
        <v>81.638999999999996</v>
      </c>
      <c r="G89" s="73">
        <v>90.524000000000001</v>
      </c>
      <c r="H89" s="73">
        <v>99.983999999999995</v>
      </c>
      <c r="I89" s="73">
        <v>103.73</v>
      </c>
      <c r="J89" s="73">
        <v>119.773</v>
      </c>
      <c r="K89" s="73">
        <v>150.98699999999999</v>
      </c>
      <c r="L89" s="73">
        <v>202.309</v>
      </c>
      <c r="M89" s="73">
        <v>248.77</v>
      </c>
      <c r="N89" s="73">
        <v>284.755</v>
      </c>
      <c r="O89" s="73">
        <v>332.32299999999998</v>
      </c>
      <c r="P89" s="73">
        <v>356.11799999999999</v>
      </c>
      <c r="Q89" s="73">
        <v>391.96300000000002</v>
      </c>
      <c r="R89" s="73">
        <v>458.70699999999999</v>
      </c>
      <c r="S89" s="73">
        <v>559.327</v>
      </c>
      <c r="T89" s="73">
        <v>603.41099999999994</v>
      </c>
      <c r="U89" s="73">
        <v>560.48599999999999</v>
      </c>
      <c r="V89" s="73">
        <v>376.483</v>
      </c>
      <c r="W89" s="73">
        <v>486.31599999999997</v>
      </c>
      <c r="X89" s="73">
        <v>561.63400000000001</v>
      </c>
      <c r="Y89" s="73">
        <v>533.04999999999995</v>
      </c>
      <c r="Z89" s="73">
        <v>609.02099999999996</v>
      </c>
      <c r="AA89" s="73">
        <v>680.51800000000003</v>
      </c>
      <c r="AB89" s="73">
        <v>764.88099999999997</v>
      </c>
      <c r="AC89" s="73">
        <v>898.13699999999994</v>
      </c>
      <c r="AD89" s="73">
        <v>1011.797</v>
      </c>
      <c r="AE89" s="73">
        <v>1122.6790000000001</v>
      </c>
      <c r="AF89" s="73">
        <v>1002.2190000000001</v>
      </c>
      <c r="AG89" s="73">
        <v>901.93499999999995</v>
      </c>
      <c r="AH89" s="73">
        <v>1094.499</v>
      </c>
      <c r="AI89" s="73">
        <v>1202.4639999999999</v>
      </c>
      <c r="AJ89" s="73">
        <v>1222.807</v>
      </c>
      <c r="AK89" s="73">
        <v>1304.4680000000001</v>
      </c>
      <c r="AL89" s="73">
        <v>1449.4939999999999</v>
      </c>
      <c r="AM89" s="73">
        <v>1560.569</v>
      </c>
      <c r="AN89" s="73">
        <v>1676.681</v>
      </c>
      <c r="AO89" s="73">
        <v>1808.124</v>
      </c>
      <c r="AP89" s="73">
        <v>1948.9780000000001</v>
      </c>
      <c r="AQ89" s="73">
        <v>2096.6370000000002</v>
      </c>
      <c r="AR89" s="73">
        <v>2012</v>
      </c>
      <c r="AS89" s="74"/>
      <c r="AT89" s="75"/>
      <c r="AU89" s="75"/>
    </row>
    <row r="90" spans="1:47" s="25" customFormat="1" ht="18" customHeight="1">
      <c r="A90" s="73">
        <v>544</v>
      </c>
      <c r="B90" s="73" t="s">
        <v>189</v>
      </c>
      <c r="C90" s="73" t="s">
        <v>190</v>
      </c>
      <c r="D90" s="73">
        <v>1.004</v>
      </c>
      <c r="E90" s="73">
        <v>0.58699999999999997</v>
      </c>
      <c r="F90" s="73">
        <v>0.58699999999999997</v>
      </c>
      <c r="G90" s="73">
        <v>1.075</v>
      </c>
      <c r="H90" s="73">
        <v>1.5389999999999999</v>
      </c>
      <c r="I90" s="73">
        <v>1.9350000000000001</v>
      </c>
      <c r="J90" s="73">
        <v>1.353</v>
      </c>
      <c r="K90" s="73">
        <v>0.95299999999999996</v>
      </c>
      <c r="L90" s="73">
        <v>0.621</v>
      </c>
      <c r="M90" s="73">
        <v>0.76700000000000002</v>
      </c>
      <c r="N90" s="73">
        <v>0.91500000000000004</v>
      </c>
      <c r="O90" s="73">
        <v>1.0780000000000001</v>
      </c>
      <c r="P90" s="73">
        <v>1.236</v>
      </c>
      <c r="Q90" s="73">
        <v>1.3919999999999999</v>
      </c>
      <c r="R90" s="73">
        <v>1.6180000000000001</v>
      </c>
      <c r="S90" s="73">
        <v>1.88</v>
      </c>
      <c r="T90" s="73">
        <v>1.956</v>
      </c>
      <c r="U90" s="73">
        <v>1.8460000000000001</v>
      </c>
      <c r="V90" s="73">
        <v>1.3</v>
      </c>
      <c r="W90" s="73">
        <v>1.4219999999999999</v>
      </c>
      <c r="X90" s="73">
        <v>1.5720000000000001</v>
      </c>
      <c r="Y90" s="73">
        <v>1.5649999999999999</v>
      </c>
      <c r="Z90" s="73">
        <v>1.6559999999999999</v>
      </c>
      <c r="AA90" s="73">
        <v>2.0329999999999999</v>
      </c>
      <c r="AB90" s="73">
        <v>2.3740000000000001</v>
      </c>
      <c r="AC90" s="73">
        <v>2.7170000000000001</v>
      </c>
      <c r="AD90" s="73">
        <v>3.548</v>
      </c>
      <c r="AE90" s="73">
        <v>4.2169999999999996</v>
      </c>
      <c r="AF90" s="73">
        <v>5.2919999999999998</v>
      </c>
      <c r="AG90" s="73">
        <v>5.5819999999999999</v>
      </c>
      <c r="AH90" s="73">
        <v>6.8419999999999996</v>
      </c>
      <c r="AI90" s="73">
        <v>8.0619999999999994</v>
      </c>
      <c r="AJ90" s="73">
        <v>9.4</v>
      </c>
      <c r="AK90" s="73">
        <v>10.788</v>
      </c>
      <c r="AL90" s="73">
        <v>11.707000000000001</v>
      </c>
      <c r="AM90" s="73">
        <v>12.823</v>
      </c>
      <c r="AN90" s="73">
        <v>14.103999999999999</v>
      </c>
      <c r="AO90" s="73">
        <v>15.461</v>
      </c>
      <c r="AP90" s="73">
        <v>17.27</v>
      </c>
      <c r="AQ90" s="73">
        <v>18.745000000000001</v>
      </c>
      <c r="AR90" s="73">
        <v>2011</v>
      </c>
      <c r="AS90" s="74"/>
      <c r="AT90" s="75"/>
      <c r="AU90" s="75"/>
    </row>
    <row r="91" spans="1:47" s="25" customFormat="1" ht="18" customHeight="1">
      <c r="A91" s="73">
        <v>548</v>
      </c>
      <c r="B91" s="73" t="s">
        <v>191</v>
      </c>
      <c r="C91" s="73" t="s">
        <v>192</v>
      </c>
      <c r="D91" s="73">
        <v>24.567</v>
      </c>
      <c r="E91" s="73">
        <v>25.084</v>
      </c>
      <c r="F91" s="73">
        <v>26.882000000000001</v>
      </c>
      <c r="G91" s="73">
        <v>30.065000000000001</v>
      </c>
      <c r="H91" s="73">
        <v>34.052</v>
      </c>
      <c r="I91" s="73">
        <v>31.3</v>
      </c>
      <c r="J91" s="73">
        <v>27.823</v>
      </c>
      <c r="K91" s="73">
        <v>31.702999999999999</v>
      </c>
      <c r="L91" s="73">
        <v>34.747</v>
      </c>
      <c r="M91" s="73">
        <v>38.267000000000003</v>
      </c>
      <c r="N91" s="73">
        <v>43.37</v>
      </c>
      <c r="O91" s="73">
        <v>49.134</v>
      </c>
      <c r="P91" s="73">
        <v>59.152000000000001</v>
      </c>
      <c r="Q91" s="73">
        <v>66.894000000000005</v>
      </c>
      <c r="R91" s="73">
        <v>74.483000000000004</v>
      </c>
      <c r="S91" s="73">
        <v>88.831999999999994</v>
      </c>
      <c r="T91" s="73">
        <v>100.851</v>
      </c>
      <c r="U91" s="73">
        <v>100.169</v>
      </c>
      <c r="V91" s="73">
        <v>72.174999999999997</v>
      </c>
      <c r="W91" s="73">
        <v>79.149000000000001</v>
      </c>
      <c r="X91" s="73">
        <v>93.789000000000001</v>
      </c>
      <c r="Y91" s="73">
        <v>92.784000000000006</v>
      </c>
      <c r="Z91" s="73">
        <v>100.846</v>
      </c>
      <c r="AA91" s="73">
        <v>110.202</v>
      </c>
      <c r="AB91" s="73">
        <v>124.75</v>
      </c>
      <c r="AC91" s="73">
        <v>143.54</v>
      </c>
      <c r="AD91" s="73">
        <v>162.749</v>
      </c>
      <c r="AE91" s="73">
        <v>193.614</v>
      </c>
      <c r="AF91" s="73">
        <v>231.072</v>
      </c>
      <c r="AG91" s="73">
        <v>202.28399999999999</v>
      </c>
      <c r="AH91" s="73">
        <v>247.53899999999999</v>
      </c>
      <c r="AI91" s="73">
        <v>289.33600000000001</v>
      </c>
      <c r="AJ91" s="73">
        <v>304.95699999999999</v>
      </c>
      <c r="AK91" s="73">
        <v>313.15800000000002</v>
      </c>
      <c r="AL91" s="73">
        <v>336.91300000000001</v>
      </c>
      <c r="AM91" s="73">
        <v>375.63299999999998</v>
      </c>
      <c r="AN91" s="73">
        <v>413.41500000000002</v>
      </c>
      <c r="AO91" s="73">
        <v>449.721</v>
      </c>
      <c r="AP91" s="73">
        <v>490.56099999999998</v>
      </c>
      <c r="AQ91" s="73">
        <v>535.80200000000002</v>
      </c>
      <c r="AR91" s="73">
        <v>2013</v>
      </c>
      <c r="AS91" s="74"/>
      <c r="AT91" s="75"/>
      <c r="AU91" s="75"/>
    </row>
    <row r="92" spans="1:47" s="25" customFormat="1" ht="18" customHeight="1">
      <c r="A92" s="73">
        <v>556</v>
      </c>
      <c r="B92" s="73" t="s">
        <v>193</v>
      </c>
      <c r="C92" s="73" t="s">
        <v>194</v>
      </c>
      <c r="D92" s="73">
        <v>6.3E-2</v>
      </c>
      <c r="E92" s="73">
        <v>7.2999999999999995E-2</v>
      </c>
      <c r="F92" s="73">
        <v>8.6999999999999994E-2</v>
      </c>
      <c r="G92" s="73">
        <v>9.4E-2</v>
      </c>
      <c r="H92" s="73">
        <v>0.113</v>
      </c>
      <c r="I92" s="73">
        <v>0.13400000000000001</v>
      </c>
      <c r="J92" s="73">
        <v>0.158</v>
      </c>
      <c r="K92" s="73">
        <v>0.14899999999999999</v>
      </c>
      <c r="L92" s="73">
        <v>0.17799999999999999</v>
      </c>
      <c r="M92" s="73">
        <v>0.20100000000000001</v>
      </c>
      <c r="N92" s="73">
        <v>0.23100000000000001</v>
      </c>
      <c r="O92" s="73">
        <v>0.26200000000000001</v>
      </c>
      <c r="P92" s="73">
        <v>0.30599999999999999</v>
      </c>
      <c r="Q92" s="73">
        <v>0.34599999999999997</v>
      </c>
      <c r="R92" s="73">
        <v>0.38200000000000001</v>
      </c>
      <c r="S92" s="73">
        <v>0.46600000000000003</v>
      </c>
      <c r="T92" s="73">
        <v>0.52700000000000002</v>
      </c>
      <c r="U92" s="73">
        <v>0.65200000000000002</v>
      </c>
      <c r="V92" s="73">
        <v>0.69299999999999995</v>
      </c>
      <c r="W92" s="73">
        <v>0.75600000000000001</v>
      </c>
      <c r="X92" s="73">
        <v>0.80100000000000005</v>
      </c>
      <c r="Y92" s="73">
        <v>0.76700000000000002</v>
      </c>
      <c r="Z92" s="73">
        <v>0.82799999999999996</v>
      </c>
      <c r="AA92" s="73">
        <v>0.89</v>
      </c>
      <c r="AB92" s="73">
        <v>1.0760000000000001</v>
      </c>
      <c r="AC92" s="73">
        <v>0.99199999999999999</v>
      </c>
      <c r="AD92" s="73">
        <v>1.3029999999999999</v>
      </c>
      <c r="AE92" s="73">
        <v>1.542</v>
      </c>
      <c r="AF92" s="73">
        <v>1.8919999999999999</v>
      </c>
      <c r="AG92" s="73">
        <v>1.9850000000000001</v>
      </c>
      <c r="AH92" s="73">
        <v>2.1339999999999999</v>
      </c>
      <c r="AI92" s="73">
        <v>2.0499999999999998</v>
      </c>
      <c r="AJ92" s="73">
        <v>2.11</v>
      </c>
      <c r="AK92" s="73">
        <v>2.2490000000000001</v>
      </c>
      <c r="AL92" s="73">
        <v>2.4049999999999998</v>
      </c>
      <c r="AM92" s="73">
        <v>2.5649999999999999</v>
      </c>
      <c r="AN92" s="73">
        <v>2.7509999999999999</v>
      </c>
      <c r="AO92" s="73">
        <v>2.968</v>
      </c>
      <c r="AP92" s="73">
        <v>3.2130000000000001</v>
      </c>
      <c r="AQ92" s="73">
        <v>3.476</v>
      </c>
      <c r="AR92" s="73">
        <v>2012</v>
      </c>
      <c r="AS92" s="74"/>
      <c r="AT92" s="75"/>
      <c r="AU92" s="75"/>
    </row>
    <row r="93" spans="1:47" s="25" customFormat="1" ht="18" customHeight="1">
      <c r="A93" s="73">
        <v>558</v>
      </c>
      <c r="B93" s="73" t="s">
        <v>195</v>
      </c>
      <c r="C93" s="73" t="s">
        <v>196</v>
      </c>
      <c r="D93" s="73">
        <v>1.98</v>
      </c>
      <c r="E93" s="73">
        <v>2.3149999999999999</v>
      </c>
      <c r="F93" s="73">
        <v>2.34</v>
      </c>
      <c r="G93" s="73">
        <v>2.56</v>
      </c>
      <c r="H93" s="73">
        <v>2.7080000000000002</v>
      </c>
      <c r="I93" s="73">
        <v>2.8119999999999998</v>
      </c>
      <c r="J93" s="73">
        <v>3.06</v>
      </c>
      <c r="K93" s="73">
        <v>3.1749999999999998</v>
      </c>
      <c r="L93" s="73">
        <v>3.7429999999999999</v>
      </c>
      <c r="M93" s="73">
        <v>3.7839999999999998</v>
      </c>
      <c r="N93" s="73">
        <v>3.8940000000000001</v>
      </c>
      <c r="O93" s="73">
        <v>4.2610000000000001</v>
      </c>
      <c r="P93" s="73">
        <v>3.8719999999999999</v>
      </c>
      <c r="Q93" s="73">
        <v>4.1580000000000004</v>
      </c>
      <c r="R93" s="73">
        <v>4.3440000000000003</v>
      </c>
      <c r="S93" s="73">
        <v>4.7160000000000002</v>
      </c>
      <c r="T93" s="73">
        <v>4.8609999999999998</v>
      </c>
      <c r="U93" s="73">
        <v>5.2839999999999998</v>
      </c>
      <c r="V93" s="73">
        <v>5.2530000000000001</v>
      </c>
      <c r="W93" s="73">
        <v>5.4039999999999999</v>
      </c>
      <c r="X93" s="73">
        <v>5.7309999999999999</v>
      </c>
      <c r="Y93" s="73">
        <v>5.891</v>
      </c>
      <c r="Z93" s="73">
        <v>5.976</v>
      </c>
      <c r="AA93" s="73">
        <v>6.3280000000000003</v>
      </c>
      <c r="AB93" s="73">
        <v>7.274</v>
      </c>
      <c r="AC93" s="73">
        <v>8.18</v>
      </c>
      <c r="AD93" s="73">
        <v>9.0440000000000005</v>
      </c>
      <c r="AE93" s="73">
        <v>10.324999999999999</v>
      </c>
      <c r="AF93" s="73">
        <v>12.545</v>
      </c>
      <c r="AG93" s="73">
        <v>12.855</v>
      </c>
      <c r="AH93" s="73">
        <v>16.001999999999999</v>
      </c>
      <c r="AI93" s="73">
        <v>19.010999999999999</v>
      </c>
      <c r="AJ93" s="73">
        <v>18.852</v>
      </c>
      <c r="AK93" s="73">
        <v>19.242999999999999</v>
      </c>
      <c r="AL93" s="73">
        <v>19.637</v>
      </c>
      <c r="AM93" s="73">
        <v>21.234000000000002</v>
      </c>
      <c r="AN93" s="73">
        <v>22.89</v>
      </c>
      <c r="AO93" s="73">
        <v>24.530999999999999</v>
      </c>
      <c r="AP93" s="73">
        <v>26.341000000000001</v>
      </c>
      <c r="AQ93" s="73">
        <v>28.085999999999999</v>
      </c>
      <c r="AR93" s="73">
        <v>2012</v>
      </c>
      <c r="AS93" s="74"/>
      <c r="AT93" s="75"/>
      <c r="AU93" s="75"/>
    </row>
    <row r="94" spans="1:47" s="25" customFormat="1" ht="18" customHeight="1">
      <c r="A94" s="73">
        <v>564</v>
      </c>
      <c r="B94" s="73" t="s">
        <v>197</v>
      </c>
      <c r="C94" s="73" t="s">
        <v>198</v>
      </c>
      <c r="D94" s="73">
        <v>30.859000000000002</v>
      </c>
      <c r="E94" s="73">
        <v>33.237000000000002</v>
      </c>
      <c r="F94" s="73">
        <v>33.737000000000002</v>
      </c>
      <c r="G94" s="73">
        <v>34.853999999999999</v>
      </c>
      <c r="H94" s="73">
        <v>36.387999999999998</v>
      </c>
      <c r="I94" s="73">
        <v>37.658999999999999</v>
      </c>
      <c r="J94" s="73">
        <v>39.265999999999998</v>
      </c>
      <c r="K94" s="73">
        <v>42.015000000000001</v>
      </c>
      <c r="L94" s="73">
        <v>45.527000000000001</v>
      </c>
      <c r="M94" s="73">
        <v>47.280999999999999</v>
      </c>
      <c r="N94" s="73">
        <v>52.350999999999999</v>
      </c>
      <c r="O94" s="73">
        <v>59.658000000000001</v>
      </c>
      <c r="P94" s="73">
        <v>63.862000000000002</v>
      </c>
      <c r="Q94" s="73">
        <v>67.608000000000004</v>
      </c>
      <c r="R94" s="73">
        <v>68.527000000000001</v>
      </c>
      <c r="S94" s="73">
        <v>79.477000000000004</v>
      </c>
      <c r="T94" s="73">
        <v>83.451999999999998</v>
      </c>
      <c r="U94" s="73">
        <v>82.447000000000003</v>
      </c>
      <c r="V94" s="73">
        <v>81.884</v>
      </c>
      <c r="W94" s="73">
        <v>78.210999999999999</v>
      </c>
      <c r="X94" s="73">
        <v>79.850999999999999</v>
      </c>
      <c r="Y94" s="73">
        <v>78.546000000000006</v>
      </c>
      <c r="Z94" s="73">
        <v>78.147999999999996</v>
      </c>
      <c r="AA94" s="73">
        <v>89.805000000000007</v>
      </c>
      <c r="AB94" s="73">
        <v>105.70099999999999</v>
      </c>
      <c r="AC94" s="73">
        <v>118.598</v>
      </c>
      <c r="AD94" s="73">
        <v>137.26599999999999</v>
      </c>
      <c r="AE94" s="73">
        <v>152.46</v>
      </c>
      <c r="AF94" s="73">
        <v>171.19499999999999</v>
      </c>
      <c r="AG94" s="73">
        <v>169.745</v>
      </c>
      <c r="AH94" s="73">
        <v>177.62200000000001</v>
      </c>
      <c r="AI94" s="73">
        <v>213.626</v>
      </c>
      <c r="AJ94" s="73">
        <v>225.06</v>
      </c>
      <c r="AK94" s="73">
        <v>232.75700000000001</v>
      </c>
      <c r="AL94" s="73" t="s">
        <v>62</v>
      </c>
      <c r="AM94" s="73" t="s">
        <v>62</v>
      </c>
      <c r="AN94" s="73" t="s">
        <v>62</v>
      </c>
      <c r="AO94" s="73" t="s">
        <v>62</v>
      </c>
      <c r="AP94" s="73" t="s">
        <v>62</v>
      </c>
      <c r="AQ94" s="73" t="s">
        <v>62</v>
      </c>
      <c r="AR94" s="73">
        <v>2013</v>
      </c>
      <c r="AS94" s="74"/>
      <c r="AT94" s="75"/>
      <c r="AU94" s="75"/>
    </row>
    <row r="95" spans="1:47" s="25" customFormat="1" ht="18" customHeight="1">
      <c r="A95" s="73">
        <v>565</v>
      </c>
      <c r="B95" s="73" t="s">
        <v>413</v>
      </c>
      <c r="C95" s="73" t="s">
        <v>408</v>
      </c>
      <c r="D95" s="73" t="s">
        <v>62</v>
      </c>
      <c r="E95" s="73" t="s">
        <v>62</v>
      </c>
      <c r="F95" s="73" t="s">
        <v>62</v>
      </c>
      <c r="G95" s="73" t="s">
        <v>62</v>
      </c>
      <c r="H95" s="73" t="s">
        <v>62</v>
      </c>
      <c r="I95" s="73" t="s">
        <v>62</v>
      </c>
      <c r="J95" s="73" t="s">
        <v>62</v>
      </c>
      <c r="K95" s="73" t="s">
        <v>62</v>
      </c>
      <c r="L95" s="73" t="s">
        <v>62</v>
      </c>
      <c r="M95" s="73" t="s">
        <v>62</v>
      </c>
      <c r="N95" s="73" t="s">
        <v>62</v>
      </c>
      <c r="O95" s="73" t="s">
        <v>62</v>
      </c>
      <c r="P95" s="73" t="s">
        <v>62</v>
      </c>
      <c r="Q95" s="73" t="s">
        <v>62</v>
      </c>
      <c r="R95" s="73" t="s">
        <v>62</v>
      </c>
      <c r="S95" s="73" t="s">
        <v>62</v>
      </c>
      <c r="T95" s="73" t="s">
        <v>62</v>
      </c>
      <c r="U95" s="73" t="s">
        <v>62</v>
      </c>
      <c r="V95" s="73" t="s">
        <v>62</v>
      </c>
      <c r="W95" s="73" t="s">
        <v>62</v>
      </c>
      <c r="X95" s="73">
        <v>0.16</v>
      </c>
      <c r="Y95" s="73">
        <v>0.16800000000000001</v>
      </c>
      <c r="Z95" s="73">
        <v>0.16900000000000001</v>
      </c>
      <c r="AA95" s="73">
        <v>0.17399999999999999</v>
      </c>
      <c r="AB95" s="73">
        <v>0.193</v>
      </c>
      <c r="AC95" s="73">
        <v>0.20599999999999999</v>
      </c>
      <c r="AD95" s="73">
        <v>0.20899999999999999</v>
      </c>
      <c r="AE95" s="73">
        <v>0.21199999999999999</v>
      </c>
      <c r="AF95" s="73">
        <v>0.21299999999999999</v>
      </c>
      <c r="AG95" s="73">
        <v>0.19800000000000001</v>
      </c>
      <c r="AH95" s="73">
        <v>0.19700000000000001</v>
      </c>
      <c r="AI95" s="73">
        <v>0.217</v>
      </c>
      <c r="AJ95" s="73">
        <v>0.23200000000000001</v>
      </c>
      <c r="AK95" s="73">
        <v>0.246</v>
      </c>
      <c r="AL95" s="73">
        <v>0.25900000000000001</v>
      </c>
      <c r="AM95" s="73">
        <v>0.27300000000000002</v>
      </c>
      <c r="AN95" s="73">
        <v>0.28799999999999998</v>
      </c>
      <c r="AO95" s="73">
        <v>0.30099999999999999</v>
      </c>
      <c r="AP95" s="73">
        <v>0.314</v>
      </c>
      <c r="AQ95" s="73">
        <v>0.32800000000000001</v>
      </c>
      <c r="AR95" s="73">
        <v>2012</v>
      </c>
      <c r="AS95" s="74"/>
      <c r="AT95" s="75"/>
      <c r="AU95" s="75"/>
    </row>
    <row r="96" spans="1:47" s="25" customFormat="1" ht="18" customHeight="1">
      <c r="A96" s="73">
        <v>566</v>
      </c>
      <c r="B96" s="73" t="s">
        <v>199</v>
      </c>
      <c r="C96" s="73" t="s">
        <v>200</v>
      </c>
      <c r="D96" s="73">
        <v>35.954000000000001</v>
      </c>
      <c r="E96" s="73">
        <v>39.494999999999997</v>
      </c>
      <c r="F96" s="73">
        <v>41.15</v>
      </c>
      <c r="G96" s="73">
        <v>36.796999999999997</v>
      </c>
      <c r="H96" s="73">
        <v>34.768000000000001</v>
      </c>
      <c r="I96" s="73">
        <v>33.908999999999999</v>
      </c>
      <c r="J96" s="73">
        <v>33.090000000000003</v>
      </c>
      <c r="K96" s="73">
        <v>36.777999999999999</v>
      </c>
      <c r="L96" s="73">
        <v>41.975000000000001</v>
      </c>
      <c r="M96" s="73">
        <v>47.170999999999999</v>
      </c>
      <c r="N96" s="73">
        <v>48.970999999999997</v>
      </c>
      <c r="O96" s="73">
        <v>50.216000000000001</v>
      </c>
      <c r="P96" s="73">
        <v>58.695</v>
      </c>
      <c r="Q96" s="73">
        <v>60.237000000000002</v>
      </c>
      <c r="R96" s="73">
        <v>71.003</v>
      </c>
      <c r="S96" s="73">
        <v>82.120999999999995</v>
      </c>
      <c r="T96" s="73">
        <v>91.792000000000002</v>
      </c>
      <c r="U96" s="73">
        <v>91.233999999999995</v>
      </c>
      <c r="V96" s="73">
        <v>72.206999999999994</v>
      </c>
      <c r="W96" s="73">
        <v>82.995000000000005</v>
      </c>
      <c r="X96" s="73">
        <v>81.022999999999996</v>
      </c>
      <c r="Y96" s="73">
        <v>76.262</v>
      </c>
      <c r="Z96" s="73">
        <v>81.358000000000004</v>
      </c>
      <c r="AA96" s="73">
        <v>83.908000000000001</v>
      </c>
      <c r="AB96" s="73">
        <v>91.370999999999995</v>
      </c>
      <c r="AC96" s="73">
        <v>103.074</v>
      </c>
      <c r="AD96" s="73">
        <v>122.211</v>
      </c>
      <c r="AE96" s="73">
        <v>149.36000000000001</v>
      </c>
      <c r="AF96" s="73">
        <v>173.60300000000001</v>
      </c>
      <c r="AG96" s="73">
        <v>168.48500000000001</v>
      </c>
      <c r="AH96" s="73">
        <v>199.59100000000001</v>
      </c>
      <c r="AI96" s="73">
        <v>224.143</v>
      </c>
      <c r="AJ96" s="73">
        <v>250.24</v>
      </c>
      <c r="AK96" s="73">
        <v>272.06700000000001</v>
      </c>
      <c r="AL96" s="73">
        <v>289.68599999999998</v>
      </c>
      <c r="AM96" s="73">
        <v>330.25900000000001</v>
      </c>
      <c r="AN96" s="73">
        <v>369.18799999999999</v>
      </c>
      <c r="AO96" s="73">
        <v>412.90899999999999</v>
      </c>
      <c r="AP96" s="73">
        <v>462.041</v>
      </c>
      <c r="AQ96" s="73">
        <v>517.28899999999999</v>
      </c>
      <c r="AR96" s="73">
        <v>2013</v>
      </c>
      <c r="AS96" s="74"/>
      <c r="AT96" s="75"/>
      <c r="AU96" s="75"/>
    </row>
    <row r="97" spans="1:47" s="25" customFormat="1" ht="18" customHeight="1">
      <c r="A97" s="73">
        <v>576</v>
      </c>
      <c r="B97" s="73" t="s">
        <v>201</v>
      </c>
      <c r="C97" s="73" t="s">
        <v>202</v>
      </c>
      <c r="D97" s="73">
        <v>12.079000000000001</v>
      </c>
      <c r="E97" s="73">
        <v>14.363</v>
      </c>
      <c r="F97" s="73">
        <v>15.874000000000001</v>
      </c>
      <c r="G97" s="73">
        <v>18.001999999999999</v>
      </c>
      <c r="H97" s="73">
        <v>19.55</v>
      </c>
      <c r="I97" s="73">
        <v>18.555</v>
      </c>
      <c r="J97" s="73">
        <v>18.763000000000002</v>
      </c>
      <c r="K97" s="73">
        <v>21.606000000000002</v>
      </c>
      <c r="L97" s="73">
        <v>26.515000000000001</v>
      </c>
      <c r="M97" s="73">
        <v>31.393000000000001</v>
      </c>
      <c r="N97" s="73">
        <v>38.9</v>
      </c>
      <c r="O97" s="73">
        <v>45.472999999999999</v>
      </c>
      <c r="P97" s="73">
        <v>52.156999999999996</v>
      </c>
      <c r="Q97" s="73">
        <v>60.645000000000003</v>
      </c>
      <c r="R97" s="73">
        <v>73.775999999999996</v>
      </c>
      <c r="S97" s="73">
        <v>87.891999999999996</v>
      </c>
      <c r="T97" s="73">
        <v>96.400999999999996</v>
      </c>
      <c r="U97" s="73">
        <v>100.164</v>
      </c>
      <c r="V97" s="73">
        <v>85.706999999999994</v>
      </c>
      <c r="W97" s="73">
        <v>86.284999999999997</v>
      </c>
      <c r="X97" s="73">
        <v>95.835999999999999</v>
      </c>
      <c r="Y97" s="73">
        <v>89.284999999999997</v>
      </c>
      <c r="Z97" s="73">
        <v>91.941999999999993</v>
      </c>
      <c r="AA97" s="73">
        <v>97.001999999999995</v>
      </c>
      <c r="AB97" s="73">
        <v>114.187</v>
      </c>
      <c r="AC97" s="73">
        <v>127.41800000000001</v>
      </c>
      <c r="AD97" s="73">
        <v>147.79400000000001</v>
      </c>
      <c r="AE97" s="73">
        <v>179.98099999999999</v>
      </c>
      <c r="AF97" s="73">
        <v>192.23099999999999</v>
      </c>
      <c r="AG97" s="73">
        <v>192.40600000000001</v>
      </c>
      <c r="AH97" s="73">
        <v>236.42</v>
      </c>
      <c r="AI97" s="73">
        <v>274.065</v>
      </c>
      <c r="AJ97" s="73">
        <v>286.90800000000002</v>
      </c>
      <c r="AK97" s="73">
        <v>297.94099999999997</v>
      </c>
      <c r="AL97" s="73">
        <v>307.08499999999998</v>
      </c>
      <c r="AM97" s="73">
        <v>320.245</v>
      </c>
      <c r="AN97" s="73">
        <v>331.35199999999998</v>
      </c>
      <c r="AO97" s="73">
        <v>343.25400000000002</v>
      </c>
      <c r="AP97" s="73">
        <v>355.935</v>
      </c>
      <c r="AQ97" s="73">
        <v>369.072</v>
      </c>
      <c r="AR97" s="73">
        <v>2013</v>
      </c>
      <c r="AS97" s="74"/>
      <c r="AT97" s="75"/>
      <c r="AU97" s="75"/>
    </row>
    <row r="98" spans="1:47" s="25" customFormat="1" ht="18" customHeight="1">
      <c r="A98" s="73">
        <v>578</v>
      </c>
      <c r="B98" s="73" t="s">
        <v>203</v>
      </c>
      <c r="C98" s="73" t="s">
        <v>204</v>
      </c>
      <c r="D98" s="73">
        <v>32.353000000000002</v>
      </c>
      <c r="E98" s="73">
        <v>34.847999999999999</v>
      </c>
      <c r="F98" s="73">
        <v>36.591000000000001</v>
      </c>
      <c r="G98" s="73">
        <v>40.042999999999999</v>
      </c>
      <c r="H98" s="73">
        <v>41.798999999999999</v>
      </c>
      <c r="I98" s="73">
        <v>38.9</v>
      </c>
      <c r="J98" s="73">
        <v>43.097000000000001</v>
      </c>
      <c r="K98" s="73">
        <v>50.534999999999997</v>
      </c>
      <c r="L98" s="73">
        <v>61.667000000000002</v>
      </c>
      <c r="M98" s="73">
        <v>72.251000000000005</v>
      </c>
      <c r="N98" s="73">
        <v>85.64</v>
      </c>
      <c r="O98" s="73">
        <v>96.188000000000002</v>
      </c>
      <c r="P98" s="73">
        <v>109.426</v>
      </c>
      <c r="Q98" s="73">
        <v>121.79600000000001</v>
      </c>
      <c r="R98" s="73">
        <v>144.30799999999999</v>
      </c>
      <c r="S98" s="73">
        <v>168.01900000000001</v>
      </c>
      <c r="T98" s="73">
        <v>181.94800000000001</v>
      </c>
      <c r="U98" s="73">
        <v>150.89099999999999</v>
      </c>
      <c r="V98" s="73">
        <v>111.86</v>
      </c>
      <c r="W98" s="73">
        <v>122.63</v>
      </c>
      <c r="X98" s="73">
        <v>122.72499999999999</v>
      </c>
      <c r="Y98" s="73">
        <v>115.536</v>
      </c>
      <c r="Z98" s="73">
        <v>126.877</v>
      </c>
      <c r="AA98" s="73">
        <v>142.63999999999999</v>
      </c>
      <c r="AB98" s="73">
        <v>161.34</v>
      </c>
      <c r="AC98" s="73">
        <v>176.352</v>
      </c>
      <c r="AD98" s="73">
        <v>207.089</v>
      </c>
      <c r="AE98" s="73">
        <v>246.977</v>
      </c>
      <c r="AF98" s="73">
        <v>272.57799999999997</v>
      </c>
      <c r="AG98" s="73">
        <v>263.71100000000001</v>
      </c>
      <c r="AH98" s="73">
        <v>318.90800000000002</v>
      </c>
      <c r="AI98" s="73">
        <v>345.67200000000003</v>
      </c>
      <c r="AJ98" s="73">
        <v>365.96600000000001</v>
      </c>
      <c r="AK98" s="73">
        <v>387.25299999999999</v>
      </c>
      <c r="AL98" s="73">
        <v>380.49099999999999</v>
      </c>
      <c r="AM98" s="73">
        <v>397.47500000000002</v>
      </c>
      <c r="AN98" s="73">
        <v>417.79500000000002</v>
      </c>
      <c r="AO98" s="73">
        <v>441.19799999999998</v>
      </c>
      <c r="AP98" s="73">
        <v>466.54399999999998</v>
      </c>
      <c r="AQ98" s="73">
        <v>493.26299999999998</v>
      </c>
      <c r="AR98" s="73">
        <v>2013</v>
      </c>
      <c r="AS98" s="74"/>
      <c r="AT98" s="75"/>
      <c r="AU98" s="75"/>
    </row>
    <row r="99" spans="1:47" s="25" customFormat="1" ht="18" customHeight="1">
      <c r="A99" s="73">
        <v>582</v>
      </c>
      <c r="B99" s="73" t="s">
        <v>205</v>
      </c>
      <c r="C99" s="73" t="s">
        <v>206</v>
      </c>
      <c r="D99" s="73">
        <v>27.847000000000001</v>
      </c>
      <c r="E99" s="73">
        <v>13.875</v>
      </c>
      <c r="F99" s="73">
        <v>18.405000000000001</v>
      </c>
      <c r="G99" s="73">
        <v>27.725999999999999</v>
      </c>
      <c r="H99" s="73">
        <v>48.177</v>
      </c>
      <c r="I99" s="73">
        <v>14.999000000000001</v>
      </c>
      <c r="J99" s="73">
        <v>33.872999999999998</v>
      </c>
      <c r="K99" s="73">
        <v>42.045000000000002</v>
      </c>
      <c r="L99" s="73">
        <v>23.234000000000002</v>
      </c>
      <c r="M99" s="73">
        <v>6.2930000000000001</v>
      </c>
      <c r="N99" s="73">
        <v>6.4720000000000004</v>
      </c>
      <c r="O99" s="73">
        <v>7.6420000000000003</v>
      </c>
      <c r="P99" s="73">
        <v>9.8670000000000009</v>
      </c>
      <c r="Q99" s="73">
        <v>13.180999999999999</v>
      </c>
      <c r="R99" s="73">
        <v>16.312000000000001</v>
      </c>
      <c r="S99" s="73">
        <v>20.797999999999998</v>
      </c>
      <c r="T99" s="73">
        <v>24.692</v>
      </c>
      <c r="U99" s="73">
        <v>26.891999999999999</v>
      </c>
      <c r="V99" s="73">
        <v>27.234000000000002</v>
      </c>
      <c r="W99" s="73">
        <v>28.702000000000002</v>
      </c>
      <c r="X99" s="73">
        <v>31.175999999999998</v>
      </c>
      <c r="Y99" s="73">
        <v>32.524000000000001</v>
      </c>
      <c r="Z99" s="73">
        <v>35.097000000000001</v>
      </c>
      <c r="AA99" s="73">
        <v>39.563000000000002</v>
      </c>
      <c r="AB99" s="73">
        <v>49.52</v>
      </c>
      <c r="AC99" s="73">
        <v>57.648000000000003</v>
      </c>
      <c r="AD99" s="73">
        <v>66.393000000000001</v>
      </c>
      <c r="AE99" s="73">
        <v>77.52</v>
      </c>
      <c r="AF99" s="73">
        <v>98.269000000000005</v>
      </c>
      <c r="AG99" s="73">
        <v>101.634</v>
      </c>
      <c r="AH99" s="73">
        <v>112.771</v>
      </c>
      <c r="AI99" s="73">
        <v>134.59800000000001</v>
      </c>
      <c r="AJ99" s="73">
        <v>155.565</v>
      </c>
      <c r="AK99" s="73">
        <v>170.565</v>
      </c>
      <c r="AL99" s="73">
        <v>187.84800000000001</v>
      </c>
      <c r="AM99" s="73">
        <v>204.53899999999999</v>
      </c>
      <c r="AN99" s="73">
        <v>219.37899999999999</v>
      </c>
      <c r="AO99" s="73">
        <v>238.81100000000001</v>
      </c>
      <c r="AP99" s="73">
        <v>259.00200000000001</v>
      </c>
      <c r="AQ99" s="73">
        <v>281.41399999999999</v>
      </c>
      <c r="AR99" s="73">
        <v>2013</v>
      </c>
      <c r="AS99" s="74"/>
      <c r="AT99" s="75"/>
      <c r="AU99" s="75"/>
    </row>
    <row r="100" spans="1:47" s="25" customFormat="1" ht="18" customHeight="1">
      <c r="A100" s="73">
        <v>611</v>
      </c>
      <c r="B100" s="73" t="s">
        <v>207</v>
      </c>
      <c r="C100" s="73" t="s">
        <v>208</v>
      </c>
      <c r="D100" s="73" t="s">
        <v>62</v>
      </c>
      <c r="E100" s="73" t="s">
        <v>62</v>
      </c>
      <c r="F100" s="73" t="s">
        <v>62</v>
      </c>
      <c r="G100" s="73" t="s">
        <v>62</v>
      </c>
      <c r="H100" s="73" t="s">
        <v>62</v>
      </c>
      <c r="I100" s="73" t="s">
        <v>62</v>
      </c>
      <c r="J100" s="73" t="s">
        <v>62</v>
      </c>
      <c r="K100" s="73" t="s">
        <v>62</v>
      </c>
      <c r="L100" s="73" t="s">
        <v>62</v>
      </c>
      <c r="M100" s="73" t="s">
        <v>62</v>
      </c>
      <c r="N100" s="73" t="s">
        <v>62</v>
      </c>
      <c r="O100" s="73">
        <v>0.46200000000000002</v>
      </c>
      <c r="P100" s="73">
        <v>0.47799999999999998</v>
      </c>
      <c r="Q100" s="73">
        <v>0.46600000000000003</v>
      </c>
      <c r="R100" s="73">
        <v>0.49199999999999999</v>
      </c>
      <c r="S100" s="73">
        <v>0.498</v>
      </c>
      <c r="T100" s="73">
        <v>0.49399999999999999</v>
      </c>
      <c r="U100" s="73">
        <v>0.503</v>
      </c>
      <c r="V100" s="73">
        <v>0.51400000000000001</v>
      </c>
      <c r="W100" s="73">
        <v>0.54100000000000004</v>
      </c>
      <c r="X100" s="73">
        <v>0.55600000000000005</v>
      </c>
      <c r="Y100" s="73">
        <v>0.57699999999999996</v>
      </c>
      <c r="Z100" s="73">
        <v>0.59599999999999997</v>
      </c>
      <c r="AA100" s="73">
        <v>0.628</v>
      </c>
      <c r="AB100" s="73">
        <v>0.66600000000000004</v>
      </c>
      <c r="AC100" s="73">
        <v>0.70899999999999996</v>
      </c>
      <c r="AD100" s="73">
        <v>0.76900000000000002</v>
      </c>
      <c r="AE100" s="73">
        <v>0.84799999999999998</v>
      </c>
      <c r="AF100" s="73">
        <v>0.98399999999999999</v>
      </c>
      <c r="AG100" s="73">
        <v>1.0489999999999999</v>
      </c>
      <c r="AH100" s="73">
        <v>1.129</v>
      </c>
      <c r="AI100" s="73">
        <v>1.2390000000000001</v>
      </c>
      <c r="AJ100" s="73">
        <v>1.3540000000000001</v>
      </c>
      <c r="AK100" s="73">
        <v>1.4550000000000001</v>
      </c>
      <c r="AL100" s="73">
        <v>1.5820000000000001</v>
      </c>
      <c r="AM100" s="73">
        <v>1.736</v>
      </c>
      <c r="AN100" s="73">
        <v>1.9139999999999999</v>
      </c>
      <c r="AO100" s="73">
        <v>2.12</v>
      </c>
      <c r="AP100" s="73">
        <v>2.3479999999999999</v>
      </c>
      <c r="AQ100" s="73">
        <v>2.5739999999999998</v>
      </c>
      <c r="AR100" s="73">
        <v>1999</v>
      </c>
      <c r="AS100" s="74"/>
      <c r="AT100" s="75"/>
      <c r="AU100" s="75"/>
    </row>
    <row r="101" spans="1:47" s="25" customFormat="1" ht="18" customHeight="1">
      <c r="A101" s="73">
        <v>612</v>
      </c>
      <c r="B101" s="73" t="s">
        <v>209</v>
      </c>
      <c r="C101" s="73" t="s">
        <v>210</v>
      </c>
      <c r="D101" s="73">
        <v>42.345999999999997</v>
      </c>
      <c r="E101" s="73">
        <v>44.372</v>
      </c>
      <c r="F101" s="73">
        <v>44.78</v>
      </c>
      <c r="G101" s="73">
        <v>47.529000000000003</v>
      </c>
      <c r="H101" s="73">
        <v>51.512999999999998</v>
      </c>
      <c r="I101" s="73">
        <v>61.131999999999998</v>
      </c>
      <c r="J101" s="73">
        <v>61.534999999999997</v>
      </c>
      <c r="K101" s="73">
        <v>63.3</v>
      </c>
      <c r="L101" s="73">
        <v>51.664000000000001</v>
      </c>
      <c r="M101" s="73">
        <v>52.558</v>
      </c>
      <c r="N101" s="73">
        <v>61.892000000000003</v>
      </c>
      <c r="O101" s="73">
        <v>46.67</v>
      </c>
      <c r="P101" s="73">
        <v>49.216999999999999</v>
      </c>
      <c r="Q101" s="73">
        <v>50.963000000000001</v>
      </c>
      <c r="R101" s="73">
        <v>42.426000000000002</v>
      </c>
      <c r="S101" s="73">
        <v>42.066000000000003</v>
      </c>
      <c r="T101" s="73">
        <v>46.941000000000003</v>
      </c>
      <c r="U101" s="73">
        <v>48.177999999999997</v>
      </c>
      <c r="V101" s="73">
        <v>48.188000000000002</v>
      </c>
      <c r="W101" s="73">
        <v>48.844999999999999</v>
      </c>
      <c r="X101" s="73">
        <v>54.749000000000002</v>
      </c>
      <c r="Y101" s="73">
        <v>54.744999999999997</v>
      </c>
      <c r="Z101" s="73">
        <v>56.761000000000003</v>
      </c>
      <c r="AA101" s="73">
        <v>67.864000000000004</v>
      </c>
      <c r="AB101" s="73">
        <v>85.326999999999998</v>
      </c>
      <c r="AC101" s="73">
        <v>103.19799999999999</v>
      </c>
      <c r="AD101" s="73">
        <v>117.027</v>
      </c>
      <c r="AE101" s="73">
        <v>134.977</v>
      </c>
      <c r="AF101" s="73">
        <v>171.001</v>
      </c>
      <c r="AG101" s="73">
        <v>137.054</v>
      </c>
      <c r="AH101" s="73">
        <v>161.20699999999999</v>
      </c>
      <c r="AI101" s="73">
        <v>199.39400000000001</v>
      </c>
      <c r="AJ101" s="73">
        <v>207.80199999999999</v>
      </c>
      <c r="AK101" s="73">
        <v>212.453</v>
      </c>
      <c r="AL101" s="73">
        <v>227.80199999999999</v>
      </c>
      <c r="AM101" s="73">
        <v>238.46100000000001</v>
      </c>
      <c r="AN101" s="73">
        <v>248.54</v>
      </c>
      <c r="AO101" s="73">
        <v>260.23399999999998</v>
      </c>
      <c r="AP101" s="73">
        <v>267.851</v>
      </c>
      <c r="AQ101" s="73">
        <v>275.92399999999998</v>
      </c>
      <c r="AR101" s="73">
        <v>2011</v>
      </c>
      <c r="AS101" s="74"/>
      <c r="AT101" s="75"/>
      <c r="AU101" s="75"/>
    </row>
    <row r="102" spans="1:47" s="25" customFormat="1" ht="18" customHeight="1">
      <c r="A102" s="73">
        <v>614</v>
      </c>
      <c r="B102" s="73" t="s">
        <v>211</v>
      </c>
      <c r="C102" s="73" t="s">
        <v>212</v>
      </c>
      <c r="D102" s="73">
        <v>5.9340000000000002</v>
      </c>
      <c r="E102" s="73">
        <v>5.5540000000000003</v>
      </c>
      <c r="F102" s="73">
        <v>5.5540000000000003</v>
      </c>
      <c r="G102" s="73">
        <v>5.7880000000000003</v>
      </c>
      <c r="H102" s="73">
        <v>6.1349999999999998</v>
      </c>
      <c r="I102" s="73">
        <v>7.5590000000000002</v>
      </c>
      <c r="J102" s="73">
        <v>7.077</v>
      </c>
      <c r="K102" s="73">
        <v>8.0890000000000004</v>
      </c>
      <c r="L102" s="73">
        <v>8.7750000000000004</v>
      </c>
      <c r="M102" s="73">
        <v>10.208</v>
      </c>
      <c r="N102" s="73">
        <v>11.236000000000001</v>
      </c>
      <c r="O102" s="73">
        <v>10.891</v>
      </c>
      <c r="P102" s="73">
        <v>8.3979999999999997</v>
      </c>
      <c r="Q102" s="73">
        <v>6.0949999999999998</v>
      </c>
      <c r="R102" s="73">
        <v>4.4379999999999997</v>
      </c>
      <c r="S102" s="73">
        <v>5.5389999999999997</v>
      </c>
      <c r="T102" s="73">
        <v>7.1449999999999996</v>
      </c>
      <c r="U102" s="73">
        <v>8.391</v>
      </c>
      <c r="V102" s="73">
        <v>7.1130000000000004</v>
      </c>
      <c r="W102" s="73">
        <v>6.726</v>
      </c>
      <c r="X102" s="73">
        <v>9.9870000000000001</v>
      </c>
      <c r="Y102" s="73">
        <v>9.7690000000000001</v>
      </c>
      <c r="Z102" s="73">
        <v>12.448</v>
      </c>
      <c r="AA102" s="73">
        <v>14.189</v>
      </c>
      <c r="AB102" s="73">
        <v>19.664999999999999</v>
      </c>
      <c r="AC102" s="73">
        <v>28.234000000000002</v>
      </c>
      <c r="AD102" s="73">
        <v>41.789000000000001</v>
      </c>
      <c r="AE102" s="73">
        <v>60.448999999999998</v>
      </c>
      <c r="AF102" s="73">
        <v>84.177999999999997</v>
      </c>
      <c r="AG102" s="73">
        <v>75.492000000000004</v>
      </c>
      <c r="AH102" s="73">
        <v>82.471000000000004</v>
      </c>
      <c r="AI102" s="73">
        <v>104.116</v>
      </c>
      <c r="AJ102" s="73">
        <v>115.342</v>
      </c>
      <c r="AK102" s="73">
        <v>124.178</v>
      </c>
      <c r="AL102" s="73">
        <v>131.40700000000001</v>
      </c>
      <c r="AM102" s="73">
        <v>141.756</v>
      </c>
      <c r="AN102" s="73">
        <v>152.01599999999999</v>
      </c>
      <c r="AO102" s="73">
        <v>164.36699999999999</v>
      </c>
      <c r="AP102" s="73">
        <v>178.767</v>
      </c>
      <c r="AQ102" s="73">
        <v>194.23500000000001</v>
      </c>
      <c r="AR102" s="73">
        <v>2011</v>
      </c>
      <c r="AS102" s="74"/>
      <c r="AT102" s="75"/>
      <c r="AU102" s="75"/>
    </row>
    <row r="103" spans="1:47" s="25" customFormat="1" ht="18" customHeight="1">
      <c r="A103" s="73">
        <v>616</v>
      </c>
      <c r="B103" s="73" t="s">
        <v>213</v>
      </c>
      <c r="C103" s="73" t="s">
        <v>214</v>
      </c>
      <c r="D103" s="73">
        <v>1.208</v>
      </c>
      <c r="E103" s="73">
        <v>1.0660000000000001</v>
      </c>
      <c r="F103" s="73">
        <v>1.125</v>
      </c>
      <c r="G103" s="73">
        <v>1.2430000000000001</v>
      </c>
      <c r="H103" s="73">
        <v>1.234</v>
      </c>
      <c r="I103" s="73">
        <v>1.149</v>
      </c>
      <c r="J103" s="73">
        <v>1.5580000000000001</v>
      </c>
      <c r="K103" s="73">
        <v>2.4409999999999998</v>
      </c>
      <c r="L103" s="73">
        <v>3.17</v>
      </c>
      <c r="M103" s="73">
        <v>3.5390000000000001</v>
      </c>
      <c r="N103" s="73">
        <v>4.1920000000000002</v>
      </c>
      <c r="O103" s="73">
        <v>4.1100000000000003</v>
      </c>
      <c r="P103" s="73">
        <v>4.2119999999999997</v>
      </c>
      <c r="Q103" s="73">
        <v>4.4580000000000002</v>
      </c>
      <c r="R103" s="73">
        <v>4.3719999999999999</v>
      </c>
      <c r="S103" s="73">
        <v>4.8730000000000002</v>
      </c>
      <c r="T103" s="73">
        <v>5.0510000000000002</v>
      </c>
      <c r="U103" s="73">
        <v>5.3150000000000004</v>
      </c>
      <c r="V103" s="73">
        <v>5.58</v>
      </c>
      <c r="W103" s="73">
        <v>6.0289999999999999</v>
      </c>
      <c r="X103" s="73">
        <v>5.8040000000000003</v>
      </c>
      <c r="Y103" s="73">
        <v>5.516</v>
      </c>
      <c r="Z103" s="73">
        <v>5.4560000000000004</v>
      </c>
      <c r="AA103" s="73">
        <v>7.5380000000000003</v>
      </c>
      <c r="AB103" s="73">
        <v>8.9689999999999994</v>
      </c>
      <c r="AC103" s="73">
        <v>10.026999999999999</v>
      </c>
      <c r="AD103" s="73">
        <v>10.164999999999999</v>
      </c>
      <c r="AE103" s="73">
        <v>10.942</v>
      </c>
      <c r="AF103" s="73">
        <v>11.196999999999999</v>
      </c>
      <c r="AG103" s="73">
        <v>10.156000000000001</v>
      </c>
      <c r="AH103" s="73">
        <v>13.755000000000001</v>
      </c>
      <c r="AI103" s="73">
        <v>15.334</v>
      </c>
      <c r="AJ103" s="73">
        <v>14.552</v>
      </c>
      <c r="AK103" s="73">
        <v>14.804</v>
      </c>
      <c r="AL103" s="73">
        <v>16.303999999999998</v>
      </c>
      <c r="AM103" s="73">
        <v>17.736000000000001</v>
      </c>
      <c r="AN103" s="73">
        <v>19.062000000000001</v>
      </c>
      <c r="AO103" s="73">
        <v>20.855</v>
      </c>
      <c r="AP103" s="73">
        <v>22.824999999999999</v>
      </c>
      <c r="AQ103" s="73">
        <v>24.876000000000001</v>
      </c>
      <c r="AR103" s="73">
        <v>2010</v>
      </c>
      <c r="AS103" s="74"/>
      <c r="AT103" s="75"/>
      <c r="AU103" s="75"/>
    </row>
    <row r="104" spans="1:47" s="25" customFormat="1" ht="18" customHeight="1">
      <c r="A104" s="73">
        <v>618</v>
      </c>
      <c r="B104" s="73" t="s">
        <v>215</v>
      </c>
      <c r="C104" s="73" t="s">
        <v>216</v>
      </c>
      <c r="D104" s="73">
        <v>1.1679999999999999</v>
      </c>
      <c r="E104" s="73">
        <v>1.2150000000000001</v>
      </c>
      <c r="F104" s="73">
        <v>1.2829999999999999</v>
      </c>
      <c r="G104" s="73">
        <v>1.359</v>
      </c>
      <c r="H104" s="73">
        <v>1.2350000000000001</v>
      </c>
      <c r="I104" s="73">
        <v>1.4379999999999999</v>
      </c>
      <c r="J104" s="73">
        <v>1.514</v>
      </c>
      <c r="K104" s="73">
        <v>1.427</v>
      </c>
      <c r="L104" s="73">
        <v>1.337</v>
      </c>
      <c r="M104" s="73">
        <v>1.389</v>
      </c>
      <c r="N104" s="73">
        <v>1.389</v>
      </c>
      <c r="O104" s="73">
        <v>1.4339999999999999</v>
      </c>
      <c r="P104" s="73">
        <v>1.329</v>
      </c>
      <c r="Q104" s="73">
        <v>1.1519999999999999</v>
      </c>
      <c r="R104" s="73">
        <v>1.1359999999999999</v>
      </c>
      <c r="S104" s="73">
        <v>1.228</v>
      </c>
      <c r="T104" s="73">
        <v>1.0669999999999999</v>
      </c>
      <c r="U104" s="73">
        <v>1.194</v>
      </c>
      <c r="V104" s="73">
        <v>1.097</v>
      </c>
      <c r="W104" s="73">
        <v>0.99199999999999999</v>
      </c>
      <c r="X104" s="73">
        <v>0.87</v>
      </c>
      <c r="Y104" s="73">
        <v>0.877</v>
      </c>
      <c r="Z104" s="73">
        <v>0.82499999999999996</v>
      </c>
      <c r="AA104" s="73">
        <v>0.78500000000000003</v>
      </c>
      <c r="AB104" s="73">
        <v>0.91500000000000004</v>
      </c>
      <c r="AC104" s="73">
        <v>1.117</v>
      </c>
      <c r="AD104" s="73">
        <v>1.2729999999999999</v>
      </c>
      <c r="AE104" s="73">
        <v>1.3560000000000001</v>
      </c>
      <c r="AF104" s="73">
        <v>1.6120000000000001</v>
      </c>
      <c r="AG104" s="73">
        <v>1.7749999999999999</v>
      </c>
      <c r="AH104" s="73">
        <v>2.032</v>
      </c>
      <c r="AI104" s="73">
        <v>2.371</v>
      </c>
      <c r="AJ104" s="73">
        <v>2.5099999999999998</v>
      </c>
      <c r="AK104" s="73">
        <v>2.7229999999999999</v>
      </c>
      <c r="AL104" s="73">
        <v>3.0369999999999999</v>
      </c>
      <c r="AM104" s="73">
        <v>3.3140000000000001</v>
      </c>
      <c r="AN104" s="73">
        <v>3.56</v>
      </c>
      <c r="AO104" s="73">
        <v>3.8490000000000002</v>
      </c>
      <c r="AP104" s="73">
        <v>4.1980000000000004</v>
      </c>
      <c r="AQ104" s="73">
        <v>4.5490000000000004</v>
      </c>
      <c r="AR104" s="73">
        <v>2010</v>
      </c>
      <c r="AS104" s="74"/>
      <c r="AT104" s="75"/>
      <c r="AU104" s="75"/>
    </row>
    <row r="105" spans="1:47" s="25" customFormat="1" ht="18" customHeight="1">
      <c r="A105" s="73">
        <v>622</v>
      </c>
      <c r="B105" s="73" t="s">
        <v>217</v>
      </c>
      <c r="C105" s="73" t="s">
        <v>218</v>
      </c>
      <c r="D105" s="73">
        <v>7.649</v>
      </c>
      <c r="E105" s="73">
        <v>8.6649999999999991</v>
      </c>
      <c r="F105" s="73">
        <v>8.31</v>
      </c>
      <c r="G105" s="73">
        <v>8.3759999999999994</v>
      </c>
      <c r="H105" s="73">
        <v>8.8529999999999998</v>
      </c>
      <c r="I105" s="73">
        <v>9.2460000000000004</v>
      </c>
      <c r="J105" s="73">
        <v>12.052</v>
      </c>
      <c r="K105" s="73">
        <v>13.96</v>
      </c>
      <c r="L105" s="73">
        <v>14.176</v>
      </c>
      <c r="M105" s="73">
        <v>12.64</v>
      </c>
      <c r="N105" s="73">
        <v>12.654</v>
      </c>
      <c r="O105" s="73">
        <v>14.109</v>
      </c>
      <c r="P105" s="73">
        <v>12.930999999999999</v>
      </c>
      <c r="Q105" s="73">
        <v>13.492000000000001</v>
      </c>
      <c r="R105" s="73">
        <v>8.9120000000000008</v>
      </c>
      <c r="S105" s="73">
        <v>9.0359999999999996</v>
      </c>
      <c r="T105" s="73">
        <v>10.335000000000001</v>
      </c>
      <c r="U105" s="73">
        <v>10.343</v>
      </c>
      <c r="V105" s="73">
        <v>9.875</v>
      </c>
      <c r="W105" s="73">
        <v>10.423999999999999</v>
      </c>
      <c r="X105" s="73">
        <v>9.2720000000000002</v>
      </c>
      <c r="Y105" s="73">
        <v>9.6379999999999999</v>
      </c>
      <c r="Z105" s="73">
        <v>10.888</v>
      </c>
      <c r="AA105" s="73">
        <v>13.63</v>
      </c>
      <c r="AB105" s="73">
        <v>15.784000000000001</v>
      </c>
      <c r="AC105" s="73">
        <v>16.617000000000001</v>
      </c>
      <c r="AD105" s="73">
        <v>17.97</v>
      </c>
      <c r="AE105" s="73">
        <v>20.460999999999999</v>
      </c>
      <c r="AF105" s="73">
        <v>23.431999999999999</v>
      </c>
      <c r="AG105" s="73">
        <v>23.442</v>
      </c>
      <c r="AH105" s="73">
        <v>23.667000000000002</v>
      </c>
      <c r="AI105" s="73">
        <v>26.611999999999998</v>
      </c>
      <c r="AJ105" s="73">
        <v>26.486999999999998</v>
      </c>
      <c r="AK105" s="73">
        <v>29.266999999999999</v>
      </c>
      <c r="AL105" s="73">
        <v>32.162999999999997</v>
      </c>
      <c r="AM105" s="73">
        <v>34.401000000000003</v>
      </c>
      <c r="AN105" s="73">
        <v>37.313000000000002</v>
      </c>
      <c r="AO105" s="73">
        <v>40.463999999999999</v>
      </c>
      <c r="AP105" s="73">
        <v>43.84</v>
      </c>
      <c r="AQ105" s="73">
        <v>47.475000000000001</v>
      </c>
      <c r="AR105" s="73">
        <v>2010</v>
      </c>
      <c r="AS105" s="74"/>
      <c r="AT105" s="75"/>
      <c r="AU105" s="75"/>
    </row>
    <row r="106" spans="1:47" s="25" customFormat="1" ht="18" customHeight="1">
      <c r="A106" s="73">
        <v>624</v>
      </c>
      <c r="B106" s="73" t="s">
        <v>219</v>
      </c>
      <c r="C106" s="73" t="s">
        <v>220</v>
      </c>
      <c r="D106" s="73">
        <v>0.157</v>
      </c>
      <c r="E106" s="73">
        <v>0.154</v>
      </c>
      <c r="F106" s="73">
        <v>0.155</v>
      </c>
      <c r="G106" s="73">
        <v>0.152</v>
      </c>
      <c r="H106" s="73">
        <v>0.14499999999999999</v>
      </c>
      <c r="I106" s="73">
        <v>0.152</v>
      </c>
      <c r="J106" s="73">
        <v>0.21</v>
      </c>
      <c r="K106" s="73">
        <v>0.26</v>
      </c>
      <c r="L106" s="73">
        <v>0.29199999999999998</v>
      </c>
      <c r="M106" s="73">
        <v>0.29499999999999998</v>
      </c>
      <c r="N106" s="73">
        <v>0.33900000000000002</v>
      </c>
      <c r="O106" s="73">
        <v>0.35299999999999998</v>
      </c>
      <c r="P106" s="73">
        <v>0.39500000000000002</v>
      </c>
      <c r="Q106" s="73">
        <v>0.39800000000000002</v>
      </c>
      <c r="R106" s="73">
        <v>0.44800000000000001</v>
      </c>
      <c r="S106" s="73">
        <v>0.53600000000000003</v>
      </c>
      <c r="T106" s="73">
        <v>0.55300000000000005</v>
      </c>
      <c r="U106" s="73">
        <v>0.54</v>
      </c>
      <c r="V106" s="73">
        <v>0.57499999999999996</v>
      </c>
      <c r="W106" s="73">
        <v>0.65200000000000002</v>
      </c>
      <c r="X106" s="73">
        <v>0.58899999999999997</v>
      </c>
      <c r="Y106" s="73">
        <v>0.61599999999999999</v>
      </c>
      <c r="Z106" s="73">
        <v>0.67900000000000005</v>
      </c>
      <c r="AA106" s="73">
        <v>0.89100000000000001</v>
      </c>
      <c r="AB106" s="73">
        <v>1.0229999999999999</v>
      </c>
      <c r="AC106" s="73">
        <v>1.0900000000000001</v>
      </c>
      <c r="AD106" s="73">
        <v>1.238</v>
      </c>
      <c r="AE106" s="73">
        <v>1.516</v>
      </c>
      <c r="AF106" s="73">
        <v>1.798</v>
      </c>
      <c r="AG106" s="73">
        <v>1.716</v>
      </c>
      <c r="AH106" s="73">
        <v>1.667</v>
      </c>
      <c r="AI106" s="73">
        <v>1.867</v>
      </c>
      <c r="AJ106" s="73">
        <v>1.756</v>
      </c>
      <c r="AK106" s="73">
        <v>1.861</v>
      </c>
      <c r="AL106" s="73">
        <v>1.9750000000000001</v>
      </c>
      <c r="AM106" s="73">
        <v>2.11</v>
      </c>
      <c r="AN106" s="73">
        <v>2.2690000000000001</v>
      </c>
      <c r="AO106" s="73">
        <v>2.452</v>
      </c>
      <c r="AP106" s="73">
        <v>2.6589999999999998</v>
      </c>
      <c r="AQ106" s="73">
        <v>2.835</v>
      </c>
      <c r="AR106" s="73">
        <v>2011</v>
      </c>
      <c r="AS106" s="74"/>
      <c r="AT106" s="75"/>
      <c r="AU106" s="75"/>
    </row>
    <row r="107" spans="1:47" s="25" customFormat="1" ht="18" customHeight="1">
      <c r="A107" s="73">
        <v>626</v>
      </c>
      <c r="B107" s="73" t="s">
        <v>221</v>
      </c>
      <c r="C107" s="73" t="s">
        <v>222</v>
      </c>
      <c r="D107" s="73">
        <v>0.68899999999999995</v>
      </c>
      <c r="E107" s="73">
        <v>0.71699999999999997</v>
      </c>
      <c r="F107" s="73">
        <v>0.69399999999999995</v>
      </c>
      <c r="G107" s="73">
        <v>0.66600000000000004</v>
      </c>
      <c r="H107" s="73">
        <v>0.64700000000000002</v>
      </c>
      <c r="I107" s="73">
        <v>0.85199999999999998</v>
      </c>
      <c r="J107" s="73">
        <v>1.117</v>
      </c>
      <c r="K107" s="73">
        <v>1.23</v>
      </c>
      <c r="L107" s="73">
        <v>1.3240000000000001</v>
      </c>
      <c r="M107" s="73">
        <v>1.3069999999999999</v>
      </c>
      <c r="N107" s="73">
        <v>1.5169999999999999</v>
      </c>
      <c r="O107" s="73">
        <v>1.446</v>
      </c>
      <c r="P107" s="73">
        <v>1.4419999999999999</v>
      </c>
      <c r="Q107" s="73">
        <v>1.2629999999999999</v>
      </c>
      <c r="R107" s="73">
        <v>0.82799999999999996</v>
      </c>
      <c r="S107" s="73">
        <v>1.0780000000000001</v>
      </c>
      <c r="T107" s="73">
        <v>0.96499999999999997</v>
      </c>
      <c r="U107" s="73">
        <v>0.94499999999999995</v>
      </c>
      <c r="V107" s="73">
        <v>1</v>
      </c>
      <c r="W107" s="73">
        <v>1.002</v>
      </c>
      <c r="X107" s="73">
        <v>0.88500000000000001</v>
      </c>
      <c r="Y107" s="73">
        <v>0.89700000000000002</v>
      </c>
      <c r="Z107" s="73">
        <v>0.96299999999999997</v>
      </c>
      <c r="AA107" s="73">
        <v>1.1100000000000001</v>
      </c>
      <c r="AB107" s="73">
        <v>1.2569999999999999</v>
      </c>
      <c r="AC107" s="73">
        <v>1.337</v>
      </c>
      <c r="AD107" s="73">
        <v>1.4610000000000001</v>
      </c>
      <c r="AE107" s="73">
        <v>1.698</v>
      </c>
      <c r="AF107" s="73">
        <v>1.9850000000000001</v>
      </c>
      <c r="AG107" s="73">
        <v>1.982</v>
      </c>
      <c r="AH107" s="73">
        <v>1.986</v>
      </c>
      <c r="AI107" s="73">
        <v>2.1960000000000002</v>
      </c>
      <c r="AJ107" s="73">
        <v>2.1720000000000002</v>
      </c>
      <c r="AK107" s="73">
        <v>1.538</v>
      </c>
      <c r="AL107" s="73">
        <v>1.7310000000000001</v>
      </c>
      <c r="AM107" s="73">
        <v>1.964</v>
      </c>
      <c r="AN107" s="73">
        <v>2.1579999999999999</v>
      </c>
      <c r="AO107" s="73">
        <v>2.3969999999999998</v>
      </c>
      <c r="AP107" s="73">
        <v>2.661</v>
      </c>
      <c r="AQ107" s="73">
        <v>2.9359999999999999</v>
      </c>
      <c r="AR107" s="73">
        <v>2012</v>
      </c>
      <c r="AS107" s="74"/>
      <c r="AT107" s="75"/>
      <c r="AU107" s="75"/>
    </row>
    <row r="108" spans="1:47" s="25" customFormat="1" ht="18" customHeight="1">
      <c r="A108" s="73">
        <v>628</v>
      </c>
      <c r="B108" s="73" t="s">
        <v>223</v>
      </c>
      <c r="C108" s="73" t="s">
        <v>224</v>
      </c>
      <c r="D108" s="73">
        <v>0.73799999999999999</v>
      </c>
      <c r="E108" s="73">
        <v>0.873</v>
      </c>
      <c r="F108" s="73">
        <v>0.84399999999999997</v>
      </c>
      <c r="G108" s="73">
        <v>0.84399999999999997</v>
      </c>
      <c r="H108" s="73">
        <v>0.90700000000000003</v>
      </c>
      <c r="I108" s="73">
        <v>0.98299999999999998</v>
      </c>
      <c r="J108" s="73">
        <v>1.2110000000000001</v>
      </c>
      <c r="K108" s="73">
        <v>1.3720000000000001</v>
      </c>
      <c r="L108" s="73">
        <v>1.6040000000000001</v>
      </c>
      <c r="M108" s="73">
        <v>1.5149999999999999</v>
      </c>
      <c r="N108" s="73">
        <v>1.8260000000000001</v>
      </c>
      <c r="O108" s="73">
        <v>1.8089999999999999</v>
      </c>
      <c r="P108" s="73">
        <v>1.8859999999999999</v>
      </c>
      <c r="Q108" s="73">
        <v>1.6479999999999999</v>
      </c>
      <c r="R108" s="73">
        <v>1.335</v>
      </c>
      <c r="S108" s="73">
        <v>1.6359999999999999</v>
      </c>
      <c r="T108" s="73">
        <v>1.819</v>
      </c>
      <c r="U108" s="73">
        <v>1.748</v>
      </c>
      <c r="V108" s="73">
        <v>1.9750000000000001</v>
      </c>
      <c r="W108" s="73">
        <v>1.7390000000000001</v>
      </c>
      <c r="X108" s="73">
        <v>1.5720000000000001</v>
      </c>
      <c r="Y108" s="73">
        <v>1.9359999999999999</v>
      </c>
      <c r="Z108" s="73">
        <v>2.2570000000000001</v>
      </c>
      <c r="AA108" s="73">
        <v>3.1019999999999999</v>
      </c>
      <c r="AB108" s="73">
        <v>5.0030000000000001</v>
      </c>
      <c r="AC108" s="73">
        <v>6.6580000000000004</v>
      </c>
      <c r="AD108" s="73">
        <v>7.4290000000000003</v>
      </c>
      <c r="AE108" s="73">
        <v>8.6509999999999998</v>
      </c>
      <c r="AF108" s="73">
        <v>10.401</v>
      </c>
      <c r="AG108" s="73">
        <v>9.2780000000000005</v>
      </c>
      <c r="AH108" s="73">
        <v>10.678000000000001</v>
      </c>
      <c r="AI108" s="73">
        <v>12.167999999999999</v>
      </c>
      <c r="AJ108" s="73">
        <v>12.375</v>
      </c>
      <c r="AK108" s="73">
        <v>13.412000000000001</v>
      </c>
      <c r="AL108" s="73">
        <v>15.840999999999999</v>
      </c>
      <c r="AM108" s="73">
        <v>17.562000000000001</v>
      </c>
      <c r="AN108" s="73">
        <v>19.991</v>
      </c>
      <c r="AO108" s="73">
        <v>21.805</v>
      </c>
      <c r="AP108" s="73">
        <v>22.573</v>
      </c>
      <c r="AQ108" s="73">
        <v>23.786999999999999</v>
      </c>
      <c r="AR108" s="73">
        <v>2010</v>
      </c>
      <c r="AS108" s="74"/>
      <c r="AT108" s="75"/>
      <c r="AU108" s="75"/>
    </row>
    <row r="109" spans="1:47" s="25" customFormat="1" ht="18" customHeight="1">
      <c r="A109" s="73">
        <v>632</v>
      </c>
      <c r="B109" s="73" t="s">
        <v>225</v>
      </c>
      <c r="C109" s="73" t="s">
        <v>226</v>
      </c>
      <c r="D109" s="73">
        <v>0.13500000000000001</v>
      </c>
      <c r="E109" s="73">
        <v>0.11899999999999999</v>
      </c>
      <c r="F109" s="73">
        <v>0.113</v>
      </c>
      <c r="G109" s="73">
        <v>0.109</v>
      </c>
      <c r="H109" s="73">
        <v>0.105</v>
      </c>
      <c r="I109" s="73">
        <v>0.115</v>
      </c>
      <c r="J109" s="73">
        <v>0.16200000000000001</v>
      </c>
      <c r="K109" s="73">
        <v>0.19600000000000001</v>
      </c>
      <c r="L109" s="73">
        <v>0.20699999999999999</v>
      </c>
      <c r="M109" s="73">
        <v>0.19900000000000001</v>
      </c>
      <c r="N109" s="73">
        <v>0.25</v>
      </c>
      <c r="O109" s="73">
        <v>0.247</v>
      </c>
      <c r="P109" s="73">
        <v>0.26600000000000001</v>
      </c>
      <c r="Q109" s="73">
        <v>0.26400000000000001</v>
      </c>
      <c r="R109" s="73">
        <v>0.186</v>
      </c>
      <c r="S109" s="73">
        <v>0.23200000000000001</v>
      </c>
      <c r="T109" s="73">
        <v>0.23</v>
      </c>
      <c r="U109" s="73">
        <v>0.21199999999999999</v>
      </c>
      <c r="V109" s="73">
        <v>0.215</v>
      </c>
      <c r="W109" s="73">
        <v>0.223</v>
      </c>
      <c r="X109" s="73">
        <v>0.20200000000000001</v>
      </c>
      <c r="Y109" s="73">
        <v>0.22</v>
      </c>
      <c r="Z109" s="73">
        <v>0.252</v>
      </c>
      <c r="AA109" s="73">
        <v>0.32500000000000001</v>
      </c>
      <c r="AB109" s="73">
        <v>0.36299999999999999</v>
      </c>
      <c r="AC109" s="73">
        <v>0.38800000000000001</v>
      </c>
      <c r="AD109" s="73">
        <v>0.40400000000000003</v>
      </c>
      <c r="AE109" s="73">
        <v>0.46700000000000003</v>
      </c>
      <c r="AF109" s="73">
        <v>0.53200000000000003</v>
      </c>
      <c r="AG109" s="73">
        <v>0.53600000000000003</v>
      </c>
      <c r="AH109" s="73">
        <v>0.54400000000000004</v>
      </c>
      <c r="AI109" s="73">
        <v>0.61099999999999999</v>
      </c>
      <c r="AJ109" s="73">
        <v>0.59599999999999997</v>
      </c>
      <c r="AK109" s="73">
        <v>0.65800000000000003</v>
      </c>
      <c r="AL109" s="73">
        <v>0.72199999999999998</v>
      </c>
      <c r="AM109" s="73">
        <v>0.79200000000000004</v>
      </c>
      <c r="AN109" s="73">
        <v>0.85899999999999999</v>
      </c>
      <c r="AO109" s="73">
        <v>0.93600000000000005</v>
      </c>
      <c r="AP109" s="73">
        <v>1.024</v>
      </c>
      <c r="AQ109" s="73">
        <v>1.1180000000000001</v>
      </c>
      <c r="AR109" s="73">
        <v>2012</v>
      </c>
      <c r="AS109" s="74"/>
      <c r="AT109" s="75"/>
      <c r="AU109" s="75"/>
    </row>
    <row r="110" spans="1:47" s="25" customFormat="1" ht="18" customHeight="1">
      <c r="A110" s="73">
        <v>634</v>
      </c>
      <c r="B110" s="73" t="s">
        <v>227</v>
      </c>
      <c r="C110" s="73" t="s">
        <v>395</v>
      </c>
      <c r="D110" s="73">
        <v>2.0830000000000002</v>
      </c>
      <c r="E110" s="73">
        <v>1.708</v>
      </c>
      <c r="F110" s="73">
        <v>1.4890000000000001</v>
      </c>
      <c r="G110" s="73">
        <v>1.3540000000000001</v>
      </c>
      <c r="H110" s="73">
        <v>1.2450000000000001</v>
      </c>
      <c r="I110" s="73">
        <v>1.276</v>
      </c>
      <c r="J110" s="73">
        <v>1.746</v>
      </c>
      <c r="K110" s="73">
        <v>2.121</v>
      </c>
      <c r="L110" s="73">
        <v>2.2570000000000001</v>
      </c>
      <c r="M110" s="73">
        <v>2.3839999999999999</v>
      </c>
      <c r="N110" s="73">
        <v>2.7989999999999999</v>
      </c>
      <c r="O110" s="73">
        <v>2.7250000000000001</v>
      </c>
      <c r="P110" s="73">
        <v>2.9329999999999998</v>
      </c>
      <c r="Q110" s="73">
        <v>2.6840000000000002</v>
      </c>
      <c r="R110" s="73">
        <v>1.7689999999999999</v>
      </c>
      <c r="S110" s="73">
        <v>2.1160000000000001</v>
      </c>
      <c r="T110" s="73">
        <v>2.54</v>
      </c>
      <c r="U110" s="73">
        <v>2.323</v>
      </c>
      <c r="V110" s="73">
        <v>1.9490000000000001</v>
      </c>
      <c r="W110" s="73">
        <v>2.3540000000000001</v>
      </c>
      <c r="X110" s="73">
        <v>3.22</v>
      </c>
      <c r="Y110" s="73">
        <v>2.794</v>
      </c>
      <c r="Z110" s="73">
        <v>3.02</v>
      </c>
      <c r="AA110" s="73">
        <v>3.5030000000000001</v>
      </c>
      <c r="AB110" s="73">
        <v>4.6550000000000002</v>
      </c>
      <c r="AC110" s="73">
        <v>6.0979999999999999</v>
      </c>
      <c r="AD110" s="73">
        <v>7.7380000000000004</v>
      </c>
      <c r="AE110" s="73">
        <v>8.407</v>
      </c>
      <c r="AF110" s="73">
        <v>11.914999999999999</v>
      </c>
      <c r="AG110" s="73">
        <v>9.6180000000000003</v>
      </c>
      <c r="AH110" s="73">
        <v>12.029</v>
      </c>
      <c r="AI110" s="73">
        <v>14.433</v>
      </c>
      <c r="AJ110" s="73">
        <v>13.678000000000001</v>
      </c>
      <c r="AK110" s="73">
        <v>13.478</v>
      </c>
      <c r="AL110" s="73">
        <v>14.114000000000001</v>
      </c>
      <c r="AM110" s="73">
        <v>15.118</v>
      </c>
      <c r="AN110" s="73">
        <v>16.068000000000001</v>
      </c>
      <c r="AO110" s="73">
        <v>18.57</v>
      </c>
      <c r="AP110" s="73">
        <v>18.978999999999999</v>
      </c>
      <c r="AQ110" s="73">
        <v>18.716000000000001</v>
      </c>
      <c r="AR110" s="73">
        <v>2009</v>
      </c>
      <c r="AS110" s="74"/>
      <c r="AT110" s="75"/>
      <c r="AU110" s="75"/>
    </row>
    <row r="111" spans="1:47" s="25" customFormat="1" ht="18" customHeight="1">
      <c r="A111" s="73">
        <v>636</v>
      </c>
      <c r="B111" s="73" t="s">
        <v>228</v>
      </c>
      <c r="C111" s="73" t="s">
        <v>396</v>
      </c>
      <c r="D111" s="73">
        <v>68.605999999999995</v>
      </c>
      <c r="E111" s="73">
        <v>59.725999999999999</v>
      </c>
      <c r="F111" s="73">
        <v>64.938999999999993</v>
      </c>
      <c r="G111" s="73">
        <v>52.378</v>
      </c>
      <c r="H111" s="73">
        <v>34.951000000000001</v>
      </c>
      <c r="I111" s="73">
        <v>31.943000000000001</v>
      </c>
      <c r="J111" s="73">
        <v>35.840000000000003</v>
      </c>
      <c r="K111" s="73">
        <v>33.932000000000002</v>
      </c>
      <c r="L111" s="73">
        <v>39.314</v>
      </c>
      <c r="M111" s="73">
        <v>40.006</v>
      </c>
      <c r="N111" s="73">
        <v>41.448</v>
      </c>
      <c r="O111" s="73">
        <v>40.25</v>
      </c>
      <c r="P111" s="73">
        <v>36.332999999999998</v>
      </c>
      <c r="Q111" s="73">
        <v>47.45</v>
      </c>
      <c r="R111" s="73">
        <v>25.745999999999999</v>
      </c>
      <c r="S111" s="73">
        <v>25.021000000000001</v>
      </c>
      <c r="T111" s="73">
        <v>32.098999999999997</v>
      </c>
      <c r="U111" s="73">
        <v>28.818999999999999</v>
      </c>
      <c r="V111" s="73">
        <v>21.088999999999999</v>
      </c>
      <c r="W111" s="73">
        <v>19.146999999999998</v>
      </c>
      <c r="X111" s="73">
        <v>19.077000000000002</v>
      </c>
      <c r="Y111" s="73">
        <v>8.173</v>
      </c>
      <c r="Z111" s="73">
        <v>8.7189999999999994</v>
      </c>
      <c r="AA111" s="73">
        <v>8.9540000000000006</v>
      </c>
      <c r="AB111" s="73">
        <v>10.340999999999999</v>
      </c>
      <c r="AC111" s="73">
        <v>11.951000000000001</v>
      </c>
      <c r="AD111" s="73">
        <v>14.297000000000001</v>
      </c>
      <c r="AE111" s="73">
        <v>16.388000000000002</v>
      </c>
      <c r="AF111" s="73">
        <v>19.073</v>
      </c>
      <c r="AG111" s="73">
        <v>18.106000000000002</v>
      </c>
      <c r="AH111" s="73">
        <v>20.5</v>
      </c>
      <c r="AI111" s="73">
        <v>23.87</v>
      </c>
      <c r="AJ111" s="73">
        <v>27.483000000000001</v>
      </c>
      <c r="AK111" s="73">
        <v>29.896000000000001</v>
      </c>
      <c r="AL111" s="73">
        <v>32.664999999999999</v>
      </c>
      <c r="AM111" s="73">
        <v>35.570999999999998</v>
      </c>
      <c r="AN111" s="73">
        <v>38.802</v>
      </c>
      <c r="AO111" s="73">
        <v>42.235999999999997</v>
      </c>
      <c r="AP111" s="73">
        <v>45.823</v>
      </c>
      <c r="AQ111" s="73">
        <v>49.110999999999997</v>
      </c>
      <c r="AR111" s="73">
        <v>2006</v>
      </c>
      <c r="AS111" s="74"/>
      <c r="AT111" s="75"/>
      <c r="AU111" s="75"/>
    </row>
    <row r="112" spans="1:47" s="25" customFormat="1" ht="18" customHeight="1">
      <c r="A112" s="73">
        <v>638</v>
      </c>
      <c r="B112" s="73" t="s">
        <v>229</v>
      </c>
      <c r="C112" s="73" t="s">
        <v>230</v>
      </c>
      <c r="D112" s="73">
        <v>1.6850000000000001</v>
      </c>
      <c r="E112" s="73">
        <v>1.1399999999999999</v>
      </c>
      <c r="F112" s="73">
        <v>1.1279999999999999</v>
      </c>
      <c r="G112" s="73">
        <v>0.999</v>
      </c>
      <c r="H112" s="73">
        <v>1.0649999999999999</v>
      </c>
      <c r="I112" s="73">
        <v>1.111</v>
      </c>
      <c r="J112" s="73">
        <v>1.419</v>
      </c>
      <c r="K112" s="73">
        <v>1.66</v>
      </c>
      <c r="L112" s="73">
        <v>1.728</v>
      </c>
      <c r="M112" s="73">
        <v>1.5960000000000001</v>
      </c>
      <c r="N112" s="73">
        <v>1.96</v>
      </c>
      <c r="O112" s="73">
        <v>1.986</v>
      </c>
      <c r="P112" s="73">
        <v>2.246</v>
      </c>
      <c r="Q112" s="73">
        <v>2.2749999999999999</v>
      </c>
      <c r="R112" s="73">
        <v>1.5980000000000001</v>
      </c>
      <c r="S112" s="73">
        <v>2.17</v>
      </c>
      <c r="T112" s="73">
        <v>2.3610000000000002</v>
      </c>
      <c r="U112" s="73">
        <v>2.2679999999999998</v>
      </c>
      <c r="V112" s="73">
        <v>2.4550000000000001</v>
      </c>
      <c r="W112" s="73">
        <v>2.4889999999999999</v>
      </c>
      <c r="X112" s="73">
        <v>2.3660000000000001</v>
      </c>
      <c r="Y112" s="73">
        <v>2.5019999999999998</v>
      </c>
      <c r="Z112" s="73">
        <v>2.8170000000000002</v>
      </c>
      <c r="AA112" s="73">
        <v>3.5649999999999999</v>
      </c>
      <c r="AB112" s="73">
        <v>4.056</v>
      </c>
      <c r="AC112" s="73">
        <v>4.3659999999999997</v>
      </c>
      <c r="AD112" s="73">
        <v>4.7089999999999996</v>
      </c>
      <c r="AE112" s="73">
        <v>5.5140000000000002</v>
      </c>
      <c r="AF112" s="73">
        <v>6.665</v>
      </c>
      <c r="AG112" s="73">
        <v>6.6020000000000003</v>
      </c>
      <c r="AH112" s="73">
        <v>6.57</v>
      </c>
      <c r="AI112" s="73">
        <v>7.3040000000000003</v>
      </c>
      <c r="AJ112" s="73">
        <v>7.5469999999999997</v>
      </c>
      <c r="AK112" s="73">
        <v>8.31</v>
      </c>
      <c r="AL112" s="73">
        <v>9.2370000000000001</v>
      </c>
      <c r="AM112" s="73">
        <v>10.129</v>
      </c>
      <c r="AN112" s="73">
        <v>11.082000000000001</v>
      </c>
      <c r="AO112" s="73">
        <v>12.129</v>
      </c>
      <c r="AP112" s="73">
        <v>13.238</v>
      </c>
      <c r="AQ112" s="73">
        <v>14.391</v>
      </c>
      <c r="AR112" s="73">
        <v>2011</v>
      </c>
      <c r="AS112" s="74"/>
      <c r="AT112" s="75"/>
      <c r="AU112" s="75"/>
    </row>
    <row r="113" spans="1:47" s="25" customFormat="1" ht="18" customHeight="1">
      <c r="A113" s="73">
        <v>642</v>
      </c>
      <c r="B113" s="73" t="s">
        <v>231</v>
      </c>
      <c r="C113" s="73" t="s">
        <v>232</v>
      </c>
      <c r="D113" s="73">
        <v>2.7E-2</v>
      </c>
      <c r="E113" s="73">
        <v>2.5000000000000001E-2</v>
      </c>
      <c r="F113" s="73">
        <v>0.03</v>
      </c>
      <c r="G113" s="73">
        <v>3.3000000000000002E-2</v>
      </c>
      <c r="H113" s="73">
        <v>3.6999999999999998E-2</v>
      </c>
      <c r="I113" s="73">
        <v>6.2E-2</v>
      </c>
      <c r="J113" s="73">
        <v>7.5999999999999998E-2</v>
      </c>
      <c r="K113" s="73">
        <v>9.2999999999999999E-2</v>
      </c>
      <c r="L113" s="73">
        <v>0.10100000000000001</v>
      </c>
      <c r="M113" s="73">
        <v>8.7999999999999995E-2</v>
      </c>
      <c r="N113" s="73">
        <v>0.112</v>
      </c>
      <c r="O113" s="73">
        <v>0.111</v>
      </c>
      <c r="P113" s="73">
        <v>0.13500000000000001</v>
      </c>
      <c r="Q113" s="73">
        <v>0.13600000000000001</v>
      </c>
      <c r="R113" s="73">
        <v>0.10100000000000001</v>
      </c>
      <c r="S113" s="73">
        <v>0.14199999999999999</v>
      </c>
      <c r="T113" s="73">
        <v>0.23200000000000001</v>
      </c>
      <c r="U113" s="73">
        <v>0.442</v>
      </c>
      <c r="V113" s="73">
        <v>0.371</v>
      </c>
      <c r="W113" s="73">
        <v>0.621</v>
      </c>
      <c r="X113" s="73">
        <v>1.046</v>
      </c>
      <c r="Y113" s="73">
        <v>1.4610000000000001</v>
      </c>
      <c r="Z113" s="73">
        <v>1.8069999999999999</v>
      </c>
      <c r="AA113" s="73">
        <v>2.4849999999999999</v>
      </c>
      <c r="AB113" s="73">
        <v>4.4109999999999996</v>
      </c>
      <c r="AC113" s="73">
        <v>6.9160000000000004</v>
      </c>
      <c r="AD113" s="73">
        <v>8.0820000000000007</v>
      </c>
      <c r="AE113" s="73">
        <v>10.201000000000001</v>
      </c>
      <c r="AF113" s="73">
        <v>15.44</v>
      </c>
      <c r="AG113" s="73">
        <v>9.3650000000000002</v>
      </c>
      <c r="AH113" s="73">
        <v>11.583</v>
      </c>
      <c r="AI113" s="73">
        <v>15.726000000000001</v>
      </c>
      <c r="AJ113" s="73">
        <v>16.498999999999999</v>
      </c>
      <c r="AK113" s="73">
        <v>15.598000000000001</v>
      </c>
      <c r="AL113" s="73">
        <v>15.396000000000001</v>
      </c>
      <c r="AM113" s="73">
        <v>13.848000000000001</v>
      </c>
      <c r="AN113" s="73">
        <v>13.956</v>
      </c>
      <c r="AO113" s="73">
        <v>13.217000000000001</v>
      </c>
      <c r="AP113" s="73">
        <v>12.271000000000001</v>
      </c>
      <c r="AQ113" s="73">
        <v>11.316000000000001</v>
      </c>
      <c r="AR113" s="73">
        <v>2006</v>
      </c>
      <c r="AS113" s="74"/>
      <c r="AT113" s="75"/>
      <c r="AU113" s="75"/>
    </row>
    <row r="114" spans="1:47" s="25" customFormat="1" ht="18" customHeight="1">
      <c r="A114" s="73">
        <v>643</v>
      </c>
      <c r="B114" s="73" t="s">
        <v>233</v>
      </c>
      <c r="C114" s="73" t="s">
        <v>234</v>
      </c>
      <c r="D114" s="73" t="s">
        <v>62</v>
      </c>
      <c r="E114" s="73" t="s">
        <v>62</v>
      </c>
      <c r="F114" s="73" t="s">
        <v>62</v>
      </c>
      <c r="G114" s="73" t="s">
        <v>62</v>
      </c>
      <c r="H114" s="73" t="s">
        <v>62</v>
      </c>
      <c r="I114" s="73" t="s">
        <v>62</v>
      </c>
      <c r="J114" s="73" t="s">
        <v>62</v>
      </c>
      <c r="K114" s="73" t="s">
        <v>62</v>
      </c>
      <c r="L114" s="73" t="s">
        <v>62</v>
      </c>
      <c r="M114" s="73" t="s">
        <v>62</v>
      </c>
      <c r="N114" s="73" t="s">
        <v>62</v>
      </c>
      <c r="O114" s="73" t="s">
        <v>62</v>
      </c>
      <c r="P114" s="73">
        <v>0.78300000000000003</v>
      </c>
      <c r="Q114" s="73">
        <v>0.48299999999999998</v>
      </c>
      <c r="R114" s="73">
        <v>0.56000000000000005</v>
      </c>
      <c r="S114" s="73">
        <v>0.624</v>
      </c>
      <c r="T114" s="73">
        <v>0.749</v>
      </c>
      <c r="U114" s="73">
        <v>0.76700000000000002</v>
      </c>
      <c r="V114" s="73">
        <v>0.80900000000000005</v>
      </c>
      <c r="W114" s="73">
        <v>0.79400000000000004</v>
      </c>
      <c r="X114" s="73">
        <v>0.70599999999999996</v>
      </c>
      <c r="Y114" s="73">
        <v>0.752</v>
      </c>
      <c r="Z114" s="73">
        <v>0.72899999999999998</v>
      </c>
      <c r="AA114" s="73">
        <v>0.87</v>
      </c>
      <c r="AB114" s="73">
        <v>1.109</v>
      </c>
      <c r="AC114" s="73">
        <v>1.0980000000000001</v>
      </c>
      <c r="AD114" s="73">
        <v>1.2110000000000001</v>
      </c>
      <c r="AE114" s="73">
        <v>1.3180000000000001</v>
      </c>
      <c r="AF114" s="73">
        <v>1.38</v>
      </c>
      <c r="AG114" s="73">
        <v>1.857</v>
      </c>
      <c r="AH114" s="73">
        <v>2.117</v>
      </c>
      <c r="AI114" s="73">
        <v>2.6080000000000001</v>
      </c>
      <c r="AJ114" s="73">
        <v>3.0920000000000001</v>
      </c>
      <c r="AK114" s="73">
        <v>3.444</v>
      </c>
      <c r="AL114" s="73">
        <v>3.87</v>
      </c>
      <c r="AM114" s="73">
        <v>4.3449999999999998</v>
      </c>
      <c r="AN114" s="73">
        <v>4.8840000000000003</v>
      </c>
      <c r="AO114" s="73">
        <v>5.4850000000000003</v>
      </c>
      <c r="AP114" s="73">
        <v>6.2439999999999998</v>
      </c>
      <c r="AQ114" s="73">
        <v>7.141</v>
      </c>
      <c r="AR114" s="73">
        <v>2006</v>
      </c>
      <c r="AS114" s="74"/>
      <c r="AT114" s="75"/>
      <c r="AU114" s="75"/>
    </row>
    <row r="115" spans="1:47" s="25" customFormat="1" ht="18" customHeight="1">
      <c r="A115" s="73">
        <v>644</v>
      </c>
      <c r="B115" s="73" t="s">
        <v>235</v>
      </c>
      <c r="C115" s="73" t="s">
        <v>236</v>
      </c>
      <c r="D115" s="73">
        <v>7.2489999999999997</v>
      </c>
      <c r="E115" s="73">
        <v>7.4379999999999997</v>
      </c>
      <c r="F115" s="73">
        <v>7.8259999999999996</v>
      </c>
      <c r="G115" s="73">
        <v>8.6999999999999993</v>
      </c>
      <c r="H115" s="73">
        <v>8.2210000000000001</v>
      </c>
      <c r="I115" s="73">
        <v>9.6270000000000007</v>
      </c>
      <c r="J115" s="73">
        <v>10</v>
      </c>
      <c r="K115" s="73">
        <v>10.689</v>
      </c>
      <c r="L115" s="73">
        <v>11.077</v>
      </c>
      <c r="M115" s="73">
        <v>11.653</v>
      </c>
      <c r="N115" s="73">
        <v>12.362</v>
      </c>
      <c r="O115" s="73">
        <v>13.670999999999999</v>
      </c>
      <c r="P115" s="73">
        <v>14.425000000000001</v>
      </c>
      <c r="Q115" s="73">
        <v>8.9740000000000002</v>
      </c>
      <c r="R115" s="73">
        <v>7.9850000000000003</v>
      </c>
      <c r="S115" s="73">
        <v>8.2759999999999998</v>
      </c>
      <c r="T115" s="73">
        <v>8.6630000000000003</v>
      </c>
      <c r="U115" s="73">
        <v>8.7439999999999998</v>
      </c>
      <c r="V115" s="73">
        <v>7.9290000000000003</v>
      </c>
      <c r="W115" s="73">
        <v>7.7809999999999997</v>
      </c>
      <c r="X115" s="73">
        <v>8.0830000000000002</v>
      </c>
      <c r="Y115" s="73">
        <v>8.0719999999999992</v>
      </c>
      <c r="Z115" s="73">
        <v>7.7069999999999999</v>
      </c>
      <c r="AA115" s="73">
        <v>8.4649999999999999</v>
      </c>
      <c r="AB115" s="73">
        <v>9.9589999999999996</v>
      </c>
      <c r="AC115" s="73">
        <v>12.183</v>
      </c>
      <c r="AD115" s="73">
        <v>15.004</v>
      </c>
      <c r="AE115" s="73">
        <v>19.34</v>
      </c>
      <c r="AF115" s="73">
        <v>26.344999999999999</v>
      </c>
      <c r="AG115" s="73">
        <v>31.859000000000002</v>
      </c>
      <c r="AH115" s="73">
        <v>29.370999999999999</v>
      </c>
      <c r="AI115" s="73">
        <v>31.373000000000001</v>
      </c>
      <c r="AJ115" s="73">
        <v>42.631</v>
      </c>
      <c r="AK115" s="73">
        <v>45.999000000000002</v>
      </c>
      <c r="AL115" s="73">
        <v>49.856999999999999</v>
      </c>
      <c r="AM115" s="73">
        <v>55.521999999999998</v>
      </c>
      <c r="AN115" s="73">
        <v>61.517000000000003</v>
      </c>
      <c r="AO115" s="73">
        <v>67.745000000000005</v>
      </c>
      <c r="AP115" s="73">
        <v>74.774000000000001</v>
      </c>
      <c r="AQ115" s="73">
        <v>82.162999999999997</v>
      </c>
      <c r="AR115" s="73">
        <v>2013</v>
      </c>
      <c r="AS115" s="74"/>
      <c r="AT115" s="75"/>
      <c r="AU115" s="75"/>
    </row>
    <row r="116" spans="1:47" s="25" customFormat="1" ht="14.25">
      <c r="A116" s="73">
        <v>646</v>
      </c>
      <c r="B116" s="73" t="s">
        <v>237</v>
      </c>
      <c r="C116" s="73" t="s">
        <v>238</v>
      </c>
      <c r="D116" s="73">
        <v>4.7249999999999996</v>
      </c>
      <c r="E116" s="73">
        <v>4.2610000000000001</v>
      </c>
      <c r="F116" s="73">
        <v>3.9929999999999999</v>
      </c>
      <c r="G116" s="73">
        <v>3.823</v>
      </c>
      <c r="H116" s="73">
        <v>3.677</v>
      </c>
      <c r="I116" s="73">
        <v>3.8719999999999999</v>
      </c>
      <c r="J116" s="73">
        <v>5.0679999999999996</v>
      </c>
      <c r="K116" s="73">
        <v>3.8340000000000001</v>
      </c>
      <c r="L116" s="73">
        <v>4.2279999999999998</v>
      </c>
      <c r="M116" s="73">
        <v>4.6210000000000004</v>
      </c>
      <c r="N116" s="73">
        <v>6.57</v>
      </c>
      <c r="O116" s="73">
        <v>5.9640000000000004</v>
      </c>
      <c r="P116" s="73">
        <v>6.173</v>
      </c>
      <c r="Q116" s="73">
        <v>5.9669999999999996</v>
      </c>
      <c r="R116" s="73">
        <v>4.6260000000000003</v>
      </c>
      <c r="S116" s="73">
        <v>5.4729999999999999</v>
      </c>
      <c r="T116" s="73">
        <v>6.2850000000000001</v>
      </c>
      <c r="U116" s="73">
        <v>5.88</v>
      </c>
      <c r="V116" s="73">
        <v>4.9489999999999998</v>
      </c>
      <c r="W116" s="73">
        <v>5.1470000000000002</v>
      </c>
      <c r="X116" s="73">
        <v>5.5940000000000003</v>
      </c>
      <c r="Y116" s="73">
        <v>5.202</v>
      </c>
      <c r="Z116" s="73">
        <v>5.4969999999999999</v>
      </c>
      <c r="AA116" s="73">
        <v>6.7190000000000003</v>
      </c>
      <c r="AB116" s="73">
        <v>8</v>
      </c>
      <c r="AC116" s="73">
        <v>9.6969999999999992</v>
      </c>
      <c r="AD116" s="73">
        <v>10.563000000000001</v>
      </c>
      <c r="AE116" s="73">
        <v>12.509</v>
      </c>
      <c r="AF116" s="73">
        <v>15.686</v>
      </c>
      <c r="AG116" s="73">
        <v>12.031000000000001</v>
      </c>
      <c r="AH116" s="73">
        <v>14.568</v>
      </c>
      <c r="AI116" s="73">
        <v>18.812000000000001</v>
      </c>
      <c r="AJ116" s="73">
        <v>17.856999999999999</v>
      </c>
      <c r="AK116" s="73">
        <v>19.265999999999998</v>
      </c>
      <c r="AL116" s="73">
        <v>20.675000000000001</v>
      </c>
      <c r="AM116" s="73">
        <v>21.724</v>
      </c>
      <c r="AN116" s="73">
        <v>23.061</v>
      </c>
      <c r="AO116" s="73">
        <v>24.609000000000002</v>
      </c>
      <c r="AP116" s="73">
        <v>26.344000000000001</v>
      </c>
      <c r="AQ116" s="73">
        <v>28.257000000000001</v>
      </c>
      <c r="AR116" s="73">
        <v>2010</v>
      </c>
      <c r="AS116" s="74"/>
      <c r="AT116" s="75"/>
      <c r="AU116" s="75"/>
    </row>
    <row r="117" spans="1:47" s="25" customFormat="1" ht="18" customHeight="1">
      <c r="A117" s="73">
        <v>648</v>
      </c>
      <c r="B117" s="73" t="s">
        <v>239</v>
      </c>
      <c r="C117" s="73" t="s">
        <v>397</v>
      </c>
      <c r="D117" s="73">
        <v>0.36399999999999999</v>
      </c>
      <c r="E117" s="73">
        <v>0.39300000000000002</v>
      </c>
      <c r="F117" s="73">
        <v>0.34599999999999997</v>
      </c>
      <c r="G117" s="73">
        <v>0.35299999999999998</v>
      </c>
      <c r="H117" s="73">
        <v>0.30299999999999999</v>
      </c>
      <c r="I117" s="73">
        <v>0.27600000000000002</v>
      </c>
      <c r="J117" s="73">
        <v>0.31</v>
      </c>
      <c r="K117" s="73">
        <v>0.29399999999999998</v>
      </c>
      <c r="L117" s="73">
        <v>0.35</v>
      </c>
      <c r="M117" s="73">
        <v>0.39900000000000002</v>
      </c>
      <c r="N117" s="73">
        <v>0.42</v>
      </c>
      <c r="O117" s="73">
        <v>0.505</v>
      </c>
      <c r="P117" s="73">
        <v>0.48099999999999998</v>
      </c>
      <c r="Q117" s="73">
        <v>0.54200000000000004</v>
      </c>
      <c r="R117" s="73">
        <v>0.52900000000000003</v>
      </c>
      <c r="S117" s="73">
        <v>0.55100000000000005</v>
      </c>
      <c r="T117" s="73">
        <v>0.57799999999999996</v>
      </c>
      <c r="U117" s="73">
        <v>0.59099999999999997</v>
      </c>
      <c r="V117" s="73">
        <v>0.60699999999999998</v>
      </c>
      <c r="W117" s="73">
        <v>0.623</v>
      </c>
      <c r="X117" s="73">
        <v>0.61</v>
      </c>
      <c r="Y117" s="73">
        <v>0.60399999999999998</v>
      </c>
      <c r="Z117" s="73">
        <v>0.53900000000000003</v>
      </c>
      <c r="AA117" s="73">
        <v>0.53300000000000003</v>
      </c>
      <c r="AB117" s="73">
        <v>0.57899999999999996</v>
      </c>
      <c r="AC117" s="73">
        <v>0.624</v>
      </c>
      <c r="AD117" s="73">
        <v>0.65500000000000003</v>
      </c>
      <c r="AE117" s="73">
        <v>0.79900000000000004</v>
      </c>
      <c r="AF117" s="73">
        <v>0.96399999999999997</v>
      </c>
      <c r="AG117" s="73">
        <v>0.90100000000000002</v>
      </c>
      <c r="AH117" s="73">
        <v>0.96399999999999997</v>
      </c>
      <c r="AI117" s="73">
        <v>0.90300000000000002</v>
      </c>
      <c r="AJ117" s="73">
        <v>0.90800000000000003</v>
      </c>
      <c r="AK117" s="73">
        <v>0.85</v>
      </c>
      <c r="AL117" s="73">
        <v>0.91800000000000004</v>
      </c>
      <c r="AM117" s="73">
        <v>0.995</v>
      </c>
      <c r="AN117" s="73">
        <v>1.0669999999999999</v>
      </c>
      <c r="AO117" s="73">
        <v>1.145</v>
      </c>
      <c r="AP117" s="73">
        <v>1.23</v>
      </c>
      <c r="AQ117" s="73">
        <v>1.321</v>
      </c>
      <c r="AR117" s="73">
        <v>2012</v>
      </c>
      <c r="AS117" s="74"/>
      <c r="AT117" s="75"/>
      <c r="AU117" s="75"/>
    </row>
    <row r="118" spans="1:47" s="25" customFormat="1" ht="14.25">
      <c r="A118" s="73">
        <v>652</v>
      </c>
      <c r="B118" s="73" t="s">
        <v>240</v>
      </c>
      <c r="C118" s="73" t="s">
        <v>241</v>
      </c>
      <c r="D118" s="73">
        <v>25.956</v>
      </c>
      <c r="E118" s="73">
        <v>21.669</v>
      </c>
      <c r="F118" s="73">
        <v>36.688000000000002</v>
      </c>
      <c r="G118" s="73">
        <v>12.249000000000001</v>
      </c>
      <c r="H118" s="73">
        <v>8.0530000000000008</v>
      </c>
      <c r="I118" s="73">
        <v>8.0459999999999994</v>
      </c>
      <c r="J118" s="73">
        <v>6.74</v>
      </c>
      <c r="K118" s="73">
        <v>6.7119999999999997</v>
      </c>
      <c r="L118" s="73">
        <v>7.2309999999999999</v>
      </c>
      <c r="M118" s="73">
        <v>7.4139999999999997</v>
      </c>
      <c r="N118" s="73">
        <v>8.8350000000000009</v>
      </c>
      <c r="O118" s="73">
        <v>11.118</v>
      </c>
      <c r="P118" s="73">
        <v>11.257</v>
      </c>
      <c r="Q118" s="73">
        <v>8.8859999999999992</v>
      </c>
      <c r="R118" s="73">
        <v>7.859</v>
      </c>
      <c r="S118" s="73">
        <v>8.4030000000000005</v>
      </c>
      <c r="T118" s="73">
        <v>9.18</v>
      </c>
      <c r="U118" s="73">
        <v>10.613</v>
      </c>
      <c r="V118" s="73">
        <v>11.916</v>
      </c>
      <c r="W118" s="73">
        <v>12.664999999999999</v>
      </c>
      <c r="X118" s="73">
        <v>7.3620000000000001</v>
      </c>
      <c r="Y118" s="73">
        <v>7.4349999999999996</v>
      </c>
      <c r="Z118" s="73">
        <v>9.4819999999999993</v>
      </c>
      <c r="AA118" s="73">
        <v>11.186</v>
      </c>
      <c r="AB118" s="73">
        <v>14.557</v>
      </c>
      <c r="AC118" s="73">
        <v>17.408999999999999</v>
      </c>
      <c r="AD118" s="73">
        <v>20.41</v>
      </c>
      <c r="AE118" s="73">
        <v>24.757999999999999</v>
      </c>
      <c r="AF118" s="73">
        <v>28.527999999999999</v>
      </c>
      <c r="AG118" s="73">
        <v>25.978000000000002</v>
      </c>
      <c r="AH118" s="73">
        <v>32.173999999999999</v>
      </c>
      <c r="AI118" s="73">
        <v>39.564999999999998</v>
      </c>
      <c r="AJ118" s="73">
        <v>41.741</v>
      </c>
      <c r="AK118" s="73">
        <v>47.83</v>
      </c>
      <c r="AL118" s="73">
        <v>35.475000000000001</v>
      </c>
      <c r="AM118" s="73">
        <v>32.606999999999999</v>
      </c>
      <c r="AN118" s="73">
        <v>34.664000000000001</v>
      </c>
      <c r="AO118" s="73">
        <v>38.158000000000001</v>
      </c>
      <c r="AP118" s="73">
        <v>42.103999999999999</v>
      </c>
      <c r="AQ118" s="73">
        <v>44.749000000000002</v>
      </c>
      <c r="AR118" s="73">
        <v>2011</v>
      </c>
      <c r="AS118" s="74"/>
      <c r="AT118" s="75"/>
      <c r="AU118" s="75"/>
    </row>
    <row r="119" spans="1:47" s="25" customFormat="1" ht="18" customHeight="1">
      <c r="A119" s="73">
        <v>654</v>
      </c>
      <c r="B119" s="73" t="s">
        <v>242</v>
      </c>
      <c r="C119" s="73" t="s">
        <v>243</v>
      </c>
      <c r="D119" s="73">
        <v>0.23899999999999999</v>
      </c>
      <c r="E119" s="73">
        <v>0.30499999999999999</v>
      </c>
      <c r="F119" s="73">
        <v>0.34699999999999998</v>
      </c>
      <c r="G119" s="73">
        <v>0.39200000000000002</v>
      </c>
      <c r="H119" s="73">
        <v>0.27200000000000002</v>
      </c>
      <c r="I119" s="73">
        <v>0.4</v>
      </c>
      <c r="J119" s="73">
        <v>0.39100000000000001</v>
      </c>
      <c r="K119" s="73">
        <v>0.33100000000000002</v>
      </c>
      <c r="L119" s="73">
        <v>0.308</v>
      </c>
      <c r="M119" s="73">
        <v>0.37</v>
      </c>
      <c r="N119" s="73">
        <v>0.45</v>
      </c>
      <c r="O119" s="73">
        <v>0.441</v>
      </c>
      <c r="P119" s="73">
        <v>0.39</v>
      </c>
      <c r="Q119" s="73">
        <v>0.40699999999999997</v>
      </c>
      <c r="R119" s="73">
        <v>0.40500000000000003</v>
      </c>
      <c r="S119" s="73">
        <v>0.76900000000000002</v>
      </c>
      <c r="T119" s="73">
        <v>0.86199999999999999</v>
      </c>
      <c r="U119" s="73">
        <v>0.53700000000000003</v>
      </c>
      <c r="V119" s="73">
        <v>0.40300000000000002</v>
      </c>
      <c r="W119" s="73">
        <v>0.41099999999999998</v>
      </c>
      <c r="X119" s="73">
        <v>0.371</v>
      </c>
      <c r="Y119" s="73">
        <v>0.39300000000000002</v>
      </c>
      <c r="Z119" s="73">
        <v>0.41699999999999998</v>
      </c>
      <c r="AA119" s="73">
        <v>0.47699999999999998</v>
      </c>
      <c r="AB119" s="73">
        <v>0.53200000000000003</v>
      </c>
      <c r="AC119" s="73">
        <v>0.58799999999999997</v>
      </c>
      <c r="AD119" s="73">
        <v>0.59199999999999997</v>
      </c>
      <c r="AE119" s="73">
        <v>0.69699999999999995</v>
      </c>
      <c r="AF119" s="73">
        <v>0.86799999999999999</v>
      </c>
      <c r="AG119" s="73">
        <v>0.82799999999999996</v>
      </c>
      <c r="AH119" s="73">
        <v>0.84899999999999998</v>
      </c>
      <c r="AI119" s="73">
        <v>1.105</v>
      </c>
      <c r="AJ119" s="73">
        <v>0.95899999999999996</v>
      </c>
      <c r="AK119" s="73">
        <v>0.96399999999999997</v>
      </c>
      <c r="AL119" s="73">
        <v>1.04</v>
      </c>
      <c r="AM119" s="73">
        <v>1.1000000000000001</v>
      </c>
      <c r="AN119" s="73">
        <v>1.1719999999999999</v>
      </c>
      <c r="AO119" s="73">
        <v>1.2549999999999999</v>
      </c>
      <c r="AP119" s="73">
        <v>1.341</v>
      </c>
      <c r="AQ119" s="73">
        <v>1.4330000000000001</v>
      </c>
      <c r="AR119" s="73">
        <v>2011</v>
      </c>
      <c r="AS119" s="74"/>
      <c r="AT119" s="75"/>
      <c r="AU119" s="75"/>
    </row>
    <row r="120" spans="1:47" s="25" customFormat="1" ht="18" customHeight="1">
      <c r="A120" s="73">
        <v>656</v>
      </c>
      <c r="B120" s="73" t="s">
        <v>244</v>
      </c>
      <c r="C120" s="73" t="s">
        <v>245</v>
      </c>
      <c r="D120" s="73">
        <v>1.7250000000000001</v>
      </c>
      <c r="E120" s="73">
        <v>1.7110000000000001</v>
      </c>
      <c r="F120" s="73">
        <v>1.6779999999999999</v>
      </c>
      <c r="G120" s="73">
        <v>1.641</v>
      </c>
      <c r="H120" s="73">
        <v>1.6719999999999999</v>
      </c>
      <c r="I120" s="73">
        <v>1.7769999999999999</v>
      </c>
      <c r="J120" s="73">
        <v>1.923</v>
      </c>
      <c r="K120" s="73">
        <v>2.0419999999999998</v>
      </c>
      <c r="L120" s="73">
        <v>2.3839999999999999</v>
      </c>
      <c r="M120" s="73">
        <v>2.4319999999999999</v>
      </c>
      <c r="N120" s="73">
        <v>2.6669999999999998</v>
      </c>
      <c r="O120" s="73">
        <v>3.0150000000000001</v>
      </c>
      <c r="P120" s="73">
        <v>3.2850000000000001</v>
      </c>
      <c r="Q120" s="73">
        <v>3.2789999999999999</v>
      </c>
      <c r="R120" s="73">
        <v>3.383</v>
      </c>
      <c r="S120" s="73">
        <v>3.694</v>
      </c>
      <c r="T120" s="73">
        <v>3.8690000000000002</v>
      </c>
      <c r="U120" s="73">
        <v>3.7839999999999998</v>
      </c>
      <c r="V120" s="73">
        <v>3.5880000000000001</v>
      </c>
      <c r="W120" s="73">
        <v>3.4609999999999999</v>
      </c>
      <c r="X120" s="73">
        <v>3.1120000000000001</v>
      </c>
      <c r="Y120" s="73">
        <v>3.0350000000000001</v>
      </c>
      <c r="Z120" s="73">
        <v>3.2090000000000001</v>
      </c>
      <c r="AA120" s="73">
        <v>3.4460000000000002</v>
      </c>
      <c r="AB120" s="73">
        <v>3.6659999999999999</v>
      </c>
      <c r="AC120" s="73">
        <v>2.9369999999999998</v>
      </c>
      <c r="AD120" s="73">
        <v>2.903</v>
      </c>
      <c r="AE120" s="73">
        <v>4.157</v>
      </c>
      <c r="AF120" s="73">
        <v>4.5170000000000003</v>
      </c>
      <c r="AG120" s="73">
        <v>4.6349999999999998</v>
      </c>
      <c r="AH120" s="73">
        <v>4.9290000000000003</v>
      </c>
      <c r="AI120" s="73">
        <v>5.1239999999999997</v>
      </c>
      <c r="AJ120" s="73">
        <v>5.6319999999999997</v>
      </c>
      <c r="AK120" s="73">
        <v>6.23</v>
      </c>
      <c r="AL120" s="73">
        <v>6.77</v>
      </c>
      <c r="AM120" s="73">
        <v>7.4550000000000001</v>
      </c>
      <c r="AN120" s="73">
        <v>8.0960000000000001</v>
      </c>
      <c r="AO120" s="73">
        <v>8.7530000000000001</v>
      </c>
      <c r="AP120" s="73">
        <v>9.2750000000000004</v>
      </c>
      <c r="AQ120" s="73">
        <v>9.76</v>
      </c>
      <c r="AR120" s="73">
        <v>2009</v>
      </c>
      <c r="AS120" s="74"/>
      <c r="AT120" s="75"/>
      <c r="AU120" s="75"/>
    </row>
    <row r="121" spans="1:47" s="25" customFormat="1" ht="14.25">
      <c r="A121" s="73">
        <v>662</v>
      </c>
      <c r="B121" s="73" t="s">
        <v>246</v>
      </c>
      <c r="C121" s="73" t="s">
        <v>398</v>
      </c>
      <c r="D121" s="73">
        <v>10.329000000000001</v>
      </c>
      <c r="E121" s="73">
        <v>8.56</v>
      </c>
      <c r="F121" s="73">
        <v>7.681</v>
      </c>
      <c r="G121" s="73">
        <v>6.931</v>
      </c>
      <c r="H121" s="73">
        <v>6.91</v>
      </c>
      <c r="I121" s="73">
        <v>7.048</v>
      </c>
      <c r="J121" s="73">
        <v>9.4339999999999993</v>
      </c>
      <c r="K121" s="73">
        <v>10.378</v>
      </c>
      <c r="L121" s="73">
        <v>10.488</v>
      </c>
      <c r="M121" s="73">
        <v>10.038</v>
      </c>
      <c r="N121" s="73">
        <v>11.106999999999999</v>
      </c>
      <c r="O121" s="73">
        <v>10.795</v>
      </c>
      <c r="P121" s="73">
        <v>11.474</v>
      </c>
      <c r="Q121" s="73">
        <v>11.364000000000001</v>
      </c>
      <c r="R121" s="73">
        <v>8.5530000000000008</v>
      </c>
      <c r="S121" s="73">
        <v>11.318</v>
      </c>
      <c r="T121" s="73">
        <v>12.488</v>
      </c>
      <c r="U121" s="73">
        <v>12.172000000000001</v>
      </c>
      <c r="V121" s="73">
        <v>13.252000000000001</v>
      </c>
      <c r="W121" s="73">
        <v>12.935</v>
      </c>
      <c r="X121" s="73">
        <v>10.433</v>
      </c>
      <c r="Y121" s="73">
        <v>11.161</v>
      </c>
      <c r="Z121" s="73">
        <v>13.355</v>
      </c>
      <c r="AA121" s="73">
        <v>16.666</v>
      </c>
      <c r="AB121" s="73">
        <v>17.834</v>
      </c>
      <c r="AC121" s="73">
        <v>16.286999999999999</v>
      </c>
      <c r="AD121" s="73">
        <v>18.748000000000001</v>
      </c>
      <c r="AE121" s="73">
        <v>21.67</v>
      </c>
      <c r="AF121" s="73">
        <v>22.529</v>
      </c>
      <c r="AG121" s="73">
        <v>25.513000000000002</v>
      </c>
      <c r="AH121" s="73">
        <v>24.835999999999999</v>
      </c>
      <c r="AI121" s="73">
        <v>24.062999999999999</v>
      </c>
      <c r="AJ121" s="73">
        <v>27.669</v>
      </c>
      <c r="AK121" s="73">
        <v>32.061</v>
      </c>
      <c r="AL121" s="73">
        <v>33.963000000000001</v>
      </c>
      <c r="AM121" s="73">
        <v>38.168999999999997</v>
      </c>
      <c r="AN121" s="73">
        <v>41.999000000000002</v>
      </c>
      <c r="AO121" s="73">
        <v>45.926000000000002</v>
      </c>
      <c r="AP121" s="73">
        <v>50.012</v>
      </c>
      <c r="AQ121" s="73">
        <v>54.037999999999997</v>
      </c>
      <c r="AR121" s="73">
        <v>2011</v>
      </c>
      <c r="AS121" s="74"/>
      <c r="AT121" s="75"/>
      <c r="AU121" s="75"/>
    </row>
    <row r="122" spans="1:47" s="25" customFormat="1" ht="18" customHeight="1">
      <c r="A122" s="73">
        <v>664</v>
      </c>
      <c r="B122" s="73" t="s">
        <v>247</v>
      </c>
      <c r="C122" s="73" t="s">
        <v>248</v>
      </c>
      <c r="D122" s="73">
        <v>11.448</v>
      </c>
      <c r="E122" s="73">
        <v>10.782999999999999</v>
      </c>
      <c r="F122" s="73">
        <v>10.382</v>
      </c>
      <c r="G122" s="73">
        <v>9.6010000000000009</v>
      </c>
      <c r="H122" s="73">
        <v>9.9619999999999997</v>
      </c>
      <c r="I122" s="73">
        <v>9.9139999999999997</v>
      </c>
      <c r="J122" s="73">
        <v>11.775</v>
      </c>
      <c r="K122" s="73">
        <v>12.907999999999999</v>
      </c>
      <c r="L122" s="73">
        <v>13.382999999999999</v>
      </c>
      <c r="M122" s="73">
        <v>13.268000000000001</v>
      </c>
      <c r="N122" s="73">
        <v>13.805999999999999</v>
      </c>
      <c r="O122" s="73">
        <v>13.037000000000001</v>
      </c>
      <c r="P122" s="73">
        <v>12.84</v>
      </c>
      <c r="Q122" s="73">
        <v>8.92</v>
      </c>
      <c r="R122" s="73">
        <v>10.68</v>
      </c>
      <c r="S122" s="73">
        <v>13.539</v>
      </c>
      <c r="T122" s="73">
        <v>13.654999999999999</v>
      </c>
      <c r="U122" s="73">
        <v>15.055</v>
      </c>
      <c r="V122" s="73">
        <v>15.606</v>
      </c>
      <c r="W122" s="73">
        <v>14.603</v>
      </c>
      <c r="X122" s="73">
        <v>14.401999999999999</v>
      </c>
      <c r="Y122" s="73">
        <v>14.808999999999999</v>
      </c>
      <c r="Z122" s="73">
        <v>15.061</v>
      </c>
      <c r="AA122" s="73">
        <v>17.143000000000001</v>
      </c>
      <c r="AB122" s="73">
        <v>18.53</v>
      </c>
      <c r="AC122" s="73">
        <v>21.582999999999998</v>
      </c>
      <c r="AD122" s="73">
        <v>25.934000000000001</v>
      </c>
      <c r="AE122" s="73">
        <v>32.26</v>
      </c>
      <c r="AF122" s="73">
        <v>36.524999999999999</v>
      </c>
      <c r="AG122" s="73">
        <v>36.887</v>
      </c>
      <c r="AH122" s="73">
        <v>40.220999999999997</v>
      </c>
      <c r="AI122" s="73">
        <v>42.987000000000002</v>
      </c>
      <c r="AJ122" s="73">
        <v>50.366</v>
      </c>
      <c r="AK122" s="73">
        <v>54.993000000000002</v>
      </c>
      <c r="AL122" s="73">
        <v>62.722000000000001</v>
      </c>
      <c r="AM122" s="73">
        <v>69.977000000000004</v>
      </c>
      <c r="AN122" s="73">
        <v>76.457999999999998</v>
      </c>
      <c r="AO122" s="73">
        <v>87.468999999999994</v>
      </c>
      <c r="AP122" s="73">
        <v>94.296000000000006</v>
      </c>
      <c r="AQ122" s="73">
        <v>104.017</v>
      </c>
      <c r="AR122" s="73">
        <v>2013</v>
      </c>
      <c r="AS122" s="74"/>
      <c r="AT122" s="75"/>
      <c r="AU122" s="75"/>
    </row>
    <row r="123" spans="1:47" s="25" customFormat="1" ht="18" customHeight="1">
      <c r="A123" s="73">
        <v>666</v>
      </c>
      <c r="B123" s="73" t="s">
        <v>249</v>
      </c>
      <c r="C123" s="73" t="s">
        <v>250</v>
      </c>
      <c r="D123" s="73">
        <v>0.40200000000000002</v>
      </c>
      <c r="E123" s="73">
        <v>0.40799999999999997</v>
      </c>
      <c r="F123" s="73">
        <v>0.34</v>
      </c>
      <c r="G123" s="73">
        <v>0.36299999999999999</v>
      </c>
      <c r="H123" s="73">
        <v>0.318</v>
      </c>
      <c r="I123" s="73">
        <v>0.26100000000000001</v>
      </c>
      <c r="J123" s="73">
        <v>0.30199999999999999</v>
      </c>
      <c r="K123" s="73">
        <v>0.38</v>
      </c>
      <c r="L123" s="73">
        <v>0.442</v>
      </c>
      <c r="M123" s="73">
        <v>0.46800000000000003</v>
      </c>
      <c r="N123" s="73">
        <v>0.56399999999999995</v>
      </c>
      <c r="O123" s="73">
        <v>0.625</v>
      </c>
      <c r="P123" s="73">
        <v>0.73899999999999999</v>
      </c>
      <c r="Q123" s="73">
        <v>0.73699999999999999</v>
      </c>
      <c r="R123" s="73">
        <v>0.77100000000000002</v>
      </c>
      <c r="S123" s="73">
        <v>0.85</v>
      </c>
      <c r="T123" s="73">
        <v>0.83099999999999996</v>
      </c>
      <c r="U123" s="73">
        <v>0.874</v>
      </c>
      <c r="V123" s="73">
        <v>0.83499999999999996</v>
      </c>
      <c r="W123" s="73">
        <v>0.81799999999999995</v>
      </c>
      <c r="X123" s="73">
        <v>0.77900000000000003</v>
      </c>
      <c r="Y123" s="73">
        <v>0.70899999999999996</v>
      </c>
      <c r="Z123" s="73">
        <v>0.64900000000000002</v>
      </c>
      <c r="AA123" s="73">
        <v>0.97499999999999998</v>
      </c>
      <c r="AB123" s="73">
        <v>1.2370000000000001</v>
      </c>
      <c r="AC123" s="73">
        <v>1.3759999999999999</v>
      </c>
      <c r="AD123" s="73">
        <v>1.446</v>
      </c>
      <c r="AE123" s="73">
        <v>1.6140000000000001</v>
      </c>
      <c r="AF123" s="73">
        <v>1.603</v>
      </c>
      <c r="AG123" s="73">
        <v>1.7190000000000001</v>
      </c>
      <c r="AH123" s="73">
        <v>2.1920000000000002</v>
      </c>
      <c r="AI123" s="73">
        <v>2.46</v>
      </c>
      <c r="AJ123" s="73">
        <v>2.375</v>
      </c>
      <c r="AK123" s="73">
        <v>2.2679999999999998</v>
      </c>
      <c r="AL123" s="73">
        <v>2.4580000000000002</v>
      </c>
      <c r="AM123" s="73">
        <v>2.6629999999999998</v>
      </c>
      <c r="AN123" s="73">
        <v>2.8639999999999999</v>
      </c>
      <c r="AO123" s="73">
        <v>3.0739999999999998</v>
      </c>
      <c r="AP123" s="73">
        <v>3.3039999999999998</v>
      </c>
      <c r="AQ123" s="73">
        <v>3.4940000000000002</v>
      </c>
      <c r="AR123" s="73">
        <v>2012</v>
      </c>
      <c r="AS123" s="74"/>
      <c r="AT123" s="75"/>
      <c r="AU123" s="75"/>
    </row>
    <row r="124" spans="1:47" s="25" customFormat="1" ht="18" customHeight="1">
      <c r="A124" s="73">
        <v>668</v>
      </c>
      <c r="B124" s="73" t="s">
        <v>251</v>
      </c>
      <c r="C124" s="73" t="s">
        <v>252</v>
      </c>
      <c r="D124" s="73" t="s">
        <v>62</v>
      </c>
      <c r="E124" s="73" t="s">
        <v>62</v>
      </c>
      <c r="F124" s="73" t="s">
        <v>62</v>
      </c>
      <c r="G124" s="73" t="s">
        <v>62</v>
      </c>
      <c r="H124" s="73" t="s">
        <v>62</v>
      </c>
      <c r="I124" s="73" t="s">
        <v>62</v>
      </c>
      <c r="J124" s="73" t="s">
        <v>62</v>
      </c>
      <c r="K124" s="73" t="s">
        <v>62</v>
      </c>
      <c r="L124" s="73" t="s">
        <v>62</v>
      </c>
      <c r="M124" s="73" t="s">
        <v>62</v>
      </c>
      <c r="N124" s="73" t="s">
        <v>62</v>
      </c>
      <c r="O124" s="73" t="s">
        <v>62</v>
      </c>
      <c r="P124" s="73" t="s">
        <v>62</v>
      </c>
      <c r="Q124" s="73" t="s">
        <v>62</v>
      </c>
      <c r="R124" s="73" t="s">
        <v>62</v>
      </c>
      <c r="S124" s="73" t="s">
        <v>62</v>
      </c>
      <c r="T124" s="73" t="s">
        <v>62</v>
      </c>
      <c r="U124" s="73" t="s">
        <v>62</v>
      </c>
      <c r="V124" s="73" t="s">
        <v>62</v>
      </c>
      <c r="W124" s="73" t="s">
        <v>62</v>
      </c>
      <c r="X124" s="73">
        <v>0.58799999999999997</v>
      </c>
      <c r="Y124" s="73">
        <v>0.61299999999999999</v>
      </c>
      <c r="Z124" s="73">
        <v>0.63700000000000001</v>
      </c>
      <c r="AA124" s="73">
        <v>0.51</v>
      </c>
      <c r="AB124" s="73">
        <v>0.58399999999999996</v>
      </c>
      <c r="AC124" s="73">
        <v>0.67300000000000004</v>
      </c>
      <c r="AD124" s="73">
        <v>0.755</v>
      </c>
      <c r="AE124" s="73">
        <v>0.93899999999999995</v>
      </c>
      <c r="AF124" s="73">
        <v>1.08</v>
      </c>
      <c r="AG124" s="73">
        <v>1.137</v>
      </c>
      <c r="AH124" s="73">
        <v>1.2869999999999999</v>
      </c>
      <c r="AI124" s="73">
        <v>1.54</v>
      </c>
      <c r="AJ124" s="73">
        <v>1.7509999999999999</v>
      </c>
      <c r="AK124" s="73">
        <v>1.9550000000000001</v>
      </c>
      <c r="AL124" s="73">
        <v>2.073</v>
      </c>
      <c r="AM124" s="73">
        <v>2.206</v>
      </c>
      <c r="AN124" s="73">
        <v>2.5070000000000001</v>
      </c>
      <c r="AO124" s="73">
        <v>2.8479999999999999</v>
      </c>
      <c r="AP124" s="73">
        <v>3.2210000000000001</v>
      </c>
      <c r="AQ124" s="73">
        <v>3.6419999999999999</v>
      </c>
      <c r="AR124" s="73">
        <v>2011</v>
      </c>
      <c r="AS124" s="74"/>
      <c r="AT124" s="75"/>
      <c r="AU124" s="75"/>
    </row>
    <row r="125" spans="1:47" s="25" customFormat="1" ht="18" customHeight="1">
      <c r="A125" s="73">
        <v>672</v>
      </c>
      <c r="B125" s="73" t="s">
        <v>253</v>
      </c>
      <c r="C125" s="73" t="s">
        <v>254</v>
      </c>
      <c r="D125" s="73">
        <v>38.941000000000003</v>
      </c>
      <c r="E125" s="73">
        <v>33.640999999999998</v>
      </c>
      <c r="F125" s="73">
        <v>33.540999999999997</v>
      </c>
      <c r="G125" s="73">
        <v>31.963000000000001</v>
      </c>
      <c r="H125" s="73">
        <v>29.93</v>
      </c>
      <c r="I125" s="73">
        <v>29.44</v>
      </c>
      <c r="J125" s="73">
        <v>23.986999999999998</v>
      </c>
      <c r="K125" s="73">
        <v>22.294</v>
      </c>
      <c r="L125" s="73">
        <v>25.067</v>
      </c>
      <c r="M125" s="73">
        <v>26.594000000000001</v>
      </c>
      <c r="N125" s="73">
        <v>30.643999999999998</v>
      </c>
      <c r="O125" s="73">
        <v>33.908000000000001</v>
      </c>
      <c r="P125" s="73">
        <v>34.357999999999997</v>
      </c>
      <c r="Q125" s="73">
        <v>30.920999999999999</v>
      </c>
      <c r="R125" s="73">
        <v>28.795999999999999</v>
      </c>
      <c r="S125" s="73">
        <v>32.69</v>
      </c>
      <c r="T125" s="73">
        <v>35.683</v>
      </c>
      <c r="U125" s="73">
        <v>36.530999999999999</v>
      </c>
      <c r="V125" s="73">
        <v>29.96</v>
      </c>
      <c r="W125" s="73">
        <v>35.975000000000001</v>
      </c>
      <c r="X125" s="73">
        <v>38.271000000000001</v>
      </c>
      <c r="Y125" s="73">
        <v>34.112000000000002</v>
      </c>
      <c r="Z125" s="73">
        <v>20.471</v>
      </c>
      <c r="AA125" s="73">
        <v>26.186</v>
      </c>
      <c r="AB125" s="73">
        <v>32.996000000000002</v>
      </c>
      <c r="AC125" s="73">
        <v>47.335000000000001</v>
      </c>
      <c r="AD125" s="73">
        <v>54.975999999999999</v>
      </c>
      <c r="AE125" s="73">
        <v>67.69</v>
      </c>
      <c r="AF125" s="73">
        <v>87.236000000000004</v>
      </c>
      <c r="AG125" s="73">
        <v>63.069000000000003</v>
      </c>
      <c r="AH125" s="73">
        <v>74.804000000000002</v>
      </c>
      <c r="AI125" s="73">
        <v>34.707000000000001</v>
      </c>
      <c r="AJ125" s="73">
        <v>81.915000000000006</v>
      </c>
      <c r="AK125" s="73">
        <v>65.516000000000005</v>
      </c>
      <c r="AL125" s="73">
        <v>49.341000000000001</v>
      </c>
      <c r="AM125" s="73">
        <v>63.042999999999999</v>
      </c>
      <c r="AN125" s="73">
        <v>79.460999999999999</v>
      </c>
      <c r="AO125" s="73">
        <v>92.558000000000007</v>
      </c>
      <c r="AP125" s="73">
        <v>105.521</v>
      </c>
      <c r="AQ125" s="73">
        <v>117.879</v>
      </c>
      <c r="AR125" s="73">
        <v>2009</v>
      </c>
      <c r="AS125" s="74"/>
      <c r="AT125" s="75"/>
      <c r="AU125" s="75"/>
    </row>
    <row r="126" spans="1:47" s="25" customFormat="1" ht="18" customHeight="1">
      <c r="A126" s="73">
        <v>674</v>
      </c>
      <c r="B126" s="73" t="s">
        <v>255</v>
      </c>
      <c r="C126" s="73" t="s">
        <v>256</v>
      </c>
      <c r="D126" s="73">
        <v>4.0419999999999998</v>
      </c>
      <c r="E126" s="73">
        <v>3.5950000000000002</v>
      </c>
      <c r="F126" s="73">
        <v>3.5259999999999998</v>
      </c>
      <c r="G126" s="73">
        <v>3.512</v>
      </c>
      <c r="H126" s="73">
        <v>2.9390000000000001</v>
      </c>
      <c r="I126" s="73">
        <v>2.8580000000000001</v>
      </c>
      <c r="J126" s="73">
        <v>3.258</v>
      </c>
      <c r="K126" s="73">
        <v>2.5659999999999998</v>
      </c>
      <c r="L126" s="73">
        <v>2.4420000000000002</v>
      </c>
      <c r="M126" s="73">
        <v>2.4980000000000002</v>
      </c>
      <c r="N126" s="73">
        <v>3.081</v>
      </c>
      <c r="O126" s="73">
        <v>2.677</v>
      </c>
      <c r="P126" s="73">
        <v>3.0009999999999999</v>
      </c>
      <c r="Q126" s="73">
        <v>3.371</v>
      </c>
      <c r="R126" s="73">
        <v>2.9769999999999999</v>
      </c>
      <c r="S126" s="73">
        <v>3.16</v>
      </c>
      <c r="T126" s="73">
        <v>3.9950000000000001</v>
      </c>
      <c r="U126" s="73">
        <v>3.5459999999999998</v>
      </c>
      <c r="V126" s="73">
        <v>3.738</v>
      </c>
      <c r="W126" s="73">
        <v>3.7210000000000001</v>
      </c>
      <c r="X126" s="73">
        <v>3.8780000000000001</v>
      </c>
      <c r="Y126" s="73">
        <v>4.53</v>
      </c>
      <c r="Z126" s="73">
        <v>4.3970000000000002</v>
      </c>
      <c r="AA126" s="73">
        <v>5.4740000000000002</v>
      </c>
      <c r="AB126" s="73">
        <v>4.3639999999999999</v>
      </c>
      <c r="AC126" s="73">
        <v>5.0389999999999997</v>
      </c>
      <c r="AD126" s="73">
        <v>5.508</v>
      </c>
      <c r="AE126" s="73">
        <v>7.343</v>
      </c>
      <c r="AF126" s="73">
        <v>9.4130000000000003</v>
      </c>
      <c r="AG126" s="73">
        <v>8.5500000000000007</v>
      </c>
      <c r="AH126" s="73">
        <v>8.7050000000000001</v>
      </c>
      <c r="AI126" s="73">
        <v>9.8539999999999992</v>
      </c>
      <c r="AJ126" s="73">
        <v>9.8810000000000002</v>
      </c>
      <c r="AK126" s="73">
        <v>10.645</v>
      </c>
      <c r="AL126" s="73">
        <v>11.188000000000001</v>
      </c>
      <c r="AM126" s="73">
        <v>11.824</v>
      </c>
      <c r="AN126" s="73">
        <v>12.669</v>
      </c>
      <c r="AO126" s="73">
        <v>13.537000000000001</v>
      </c>
      <c r="AP126" s="73">
        <v>14.430999999999999</v>
      </c>
      <c r="AQ126" s="73">
        <v>15.391999999999999</v>
      </c>
      <c r="AR126" s="73">
        <v>2012</v>
      </c>
      <c r="AS126" s="74"/>
      <c r="AT126" s="75"/>
      <c r="AU126" s="75"/>
    </row>
    <row r="127" spans="1:47" s="25" customFormat="1" ht="18" customHeight="1">
      <c r="A127" s="73">
        <v>676</v>
      </c>
      <c r="B127" s="73" t="s">
        <v>257</v>
      </c>
      <c r="C127" s="73" t="s">
        <v>258</v>
      </c>
      <c r="D127" s="73">
        <v>1.238</v>
      </c>
      <c r="E127" s="73">
        <v>1.238</v>
      </c>
      <c r="F127" s="73">
        <v>1.18</v>
      </c>
      <c r="G127" s="73">
        <v>1.2230000000000001</v>
      </c>
      <c r="H127" s="73">
        <v>1.208</v>
      </c>
      <c r="I127" s="73">
        <v>1.131</v>
      </c>
      <c r="J127" s="73">
        <v>1.181</v>
      </c>
      <c r="K127" s="73">
        <v>1.161</v>
      </c>
      <c r="L127" s="73">
        <v>1.3340000000000001</v>
      </c>
      <c r="M127" s="73">
        <v>1.522</v>
      </c>
      <c r="N127" s="73">
        <v>1.7290000000000001</v>
      </c>
      <c r="O127" s="73">
        <v>2.2040000000000002</v>
      </c>
      <c r="P127" s="73">
        <v>1.8</v>
      </c>
      <c r="Q127" s="73">
        <v>2.0710000000000002</v>
      </c>
      <c r="R127" s="73">
        <v>1.2</v>
      </c>
      <c r="S127" s="73">
        <v>1.397</v>
      </c>
      <c r="T127" s="73">
        <v>2.2810000000000001</v>
      </c>
      <c r="U127" s="73">
        <v>2.6640000000000001</v>
      </c>
      <c r="V127" s="73">
        <v>1.7509999999999999</v>
      </c>
      <c r="W127" s="73">
        <v>1.776</v>
      </c>
      <c r="X127" s="73">
        <v>1.7430000000000001</v>
      </c>
      <c r="Y127" s="73">
        <v>1.7170000000000001</v>
      </c>
      <c r="Z127" s="73">
        <v>2.6459999999999999</v>
      </c>
      <c r="AA127" s="73">
        <v>2.4</v>
      </c>
      <c r="AB127" s="73">
        <v>2.625</v>
      </c>
      <c r="AC127" s="73">
        <v>2.7549999999999999</v>
      </c>
      <c r="AD127" s="73">
        <v>3.117</v>
      </c>
      <c r="AE127" s="73">
        <v>3.6469999999999998</v>
      </c>
      <c r="AF127" s="73">
        <v>4.2770000000000001</v>
      </c>
      <c r="AG127" s="73">
        <v>5.0339999999999998</v>
      </c>
      <c r="AH127" s="73">
        <v>5.3970000000000002</v>
      </c>
      <c r="AI127" s="73">
        <v>5.617</v>
      </c>
      <c r="AJ127" s="73">
        <v>4.1760000000000002</v>
      </c>
      <c r="AK127" s="73">
        <v>3.823</v>
      </c>
      <c r="AL127" s="73">
        <v>4.4080000000000004</v>
      </c>
      <c r="AM127" s="73">
        <v>4.9820000000000002</v>
      </c>
      <c r="AN127" s="73">
        <v>5.5789999999999997</v>
      </c>
      <c r="AO127" s="73">
        <v>6.2450000000000001</v>
      </c>
      <c r="AP127" s="73">
        <v>6.9939999999999998</v>
      </c>
      <c r="AQ127" s="73">
        <v>7.8129999999999997</v>
      </c>
      <c r="AR127" s="73">
        <v>2009</v>
      </c>
      <c r="AS127" s="74"/>
      <c r="AT127" s="75"/>
      <c r="AU127" s="75"/>
    </row>
    <row r="128" spans="1:47" s="25" customFormat="1" ht="18" customHeight="1">
      <c r="A128" s="73">
        <v>678</v>
      </c>
      <c r="B128" s="73" t="s">
        <v>259</v>
      </c>
      <c r="C128" s="73" t="s">
        <v>260</v>
      </c>
      <c r="D128" s="73">
        <v>1.6850000000000001</v>
      </c>
      <c r="E128" s="73">
        <v>1.393</v>
      </c>
      <c r="F128" s="73">
        <v>1.2470000000000001</v>
      </c>
      <c r="G128" s="73">
        <v>1.222</v>
      </c>
      <c r="H128" s="73">
        <v>1.2170000000000001</v>
      </c>
      <c r="I128" s="73">
        <v>1.2270000000000001</v>
      </c>
      <c r="J128" s="73">
        <v>1.6950000000000001</v>
      </c>
      <c r="K128" s="73">
        <v>1.964</v>
      </c>
      <c r="L128" s="73">
        <v>1.9670000000000001</v>
      </c>
      <c r="M128" s="73">
        <v>2.0219999999999998</v>
      </c>
      <c r="N128" s="73">
        <v>2.7519999999999998</v>
      </c>
      <c r="O128" s="73">
        <v>2.7810000000000001</v>
      </c>
      <c r="P128" s="73">
        <v>2.8759999999999999</v>
      </c>
      <c r="Q128" s="73">
        <v>2.87</v>
      </c>
      <c r="R128" s="73">
        <v>2.157</v>
      </c>
      <c r="S128" s="73">
        <v>2.8170000000000002</v>
      </c>
      <c r="T128" s="73">
        <v>2.88</v>
      </c>
      <c r="U128" s="73">
        <v>2.7559999999999998</v>
      </c>
      <c r="V128" s="73">
        <v>2.92</v>
      </c>
      <c r="W128" s="73">
        <v>2.9380000000000002</v>
      </c>
      <c r="X128" s="73">
        <v>2.6629999999999998</v>
      </c>
      <c r="Y128" s="73">
        <v>3.02</v>
      </c>
      <c r="Z128" s="73">
        <v>3.2</v>
      </c>
      <c r="AA128" s="73">
        <v>4.2300000000000004</v>
      </c>
      <c r="AB128" s="73">
        <v>4.9889999999999999</v>
      </c>
      <c r="AC128" s="73">
        <v>5.4960000000000004</v>
      </c>
      <c r="AD128" s="73">
        <v>6.1280000000000001</v>
      </c>
      <c r="AE128" s="73">
        <v>7.1559999999999997</v>
      </c>
      <c r="AF128" s="73">
        <v>8.7789999999999999</v>
      </c>
      <c r="AG128" s="73">
        <v>8.9879999999999995</v>
      </c>
      <c r="AH128" s="73">
        <v>9.4320000000000004</v>
      </c>
      <c r="AI128" s="73">
        <v>10.673</v>
      </c>
      <c r="AJ128" s="73">
        <v>10.254</v>
      </c>
      <c r="AK128" s="73">
        <v>10.882</v>
      </c>
      <c r="AL128" s="73">
        <v>12.042999999999999</v>
      </c>
      <c r="AM128" s="73">
        <v>13.074</v>
      </c>
      <c r="AN128" s="73">
        <v>14.218</v>
      </c>
      <c r="AO128" s="73">
        <v>15.477</v>
      </c>
      <c r="AP128" s="73">
        <v>16.898</v>
      </c>
      <c r="AQ128" s="73">
        <v>18.437999999999999</v>
      </c>
      <c r="AR128" s="73">
        <v>2011</v>
      </c>
      <c r="AS128" s="74"/>
      <c r="AT128" s="75"/>
      <c r="AU128" s="75"/>
    </row>
    <row r="129" spans="1:47" s="25" customFormat="1" ht="14.25">
      <c r="A129" s="73">
        <v>682</v>
      </c>
      <c r="B129" s="73" t="s">
        <v>261</v>
      </c>
      <c r="C129" s="73" t="s">
        <v>262</v>
      </c>
      <c r="D129" s="73" t="s">
        <v>62</v>
      </c>
      <c r="E129" s="73" t="s">
        <v>62</v>
      </c>
      <c r="F129" s="73" t="s">
        <v>62</v>
      </c>
      <c r="G129" s="73" t="s">
        <v>62</v>
      </c>
      <c r="H129" s="73" t="s">
        <v>62</v>
      </c>
      <c r="I129" s="73" t="s">
        <v>62</v>
      </c>
      <c r="J129" s="73" t="s">
        <v>62</v>
      </c>
      <c r="K129" s="73" t="s">
        <v>62</v>
      </c>
      <c r="L129" s="73" t="s">
        <v>62</v>
      </c>
      <c r="M129" s="73" t="s">
        <v>62</v>
      </c>
      <c r="N129" s="73">
        <v>1.2130000000000001</v>
      </c>
      <c r="O129" s="73">
        <v>1.39</v>
      </c>
      <c r="P129" s="73">
        <v>1.464</v>
      </c>
      <c r="Q129" s="73">
        <v>1.25</v>
      </c>
      <c r="R129" s="73">
        <v>1.3160000000000001</v>
      </c>
      <c r="S129" s="73">
        <v>1.415</v>
      </c>
      <c r="T129" s="73">
        <v>1.4430000000000001</v>
      </c>
      <c r="U129" s="73">
        <v>1.4019999999999999</v>
      </c>
      <c r="V129" s="73">
        <v>1.2190000000000001</v>
      </c>
      <c r="W129" s="73">
        <v>1.1950000000000001</v>
      </c>
      <c r="X129" s="73">
        <v>1.081</v>
      </c>
      <c r="Y129" s="73">
        <v>1.1220000000000001</v>
      </c>
      <c r="Z129" s="73">
        <v>1.1499999999999999</v>
      </c>
      <c r="AA129" s="73">
        <v>1.2849999999999999</v>
      </c>
      <c r="AB129" s="73">
        <v>1.4950000000000001</v>
      </c>
      <c r="AC129" s="73">
        <v>1.857</v>
      </c>
      <c r="AD129" s="73">
        <v>2.6989999999999998</v>
      </c>
      <c r="AE129" s="73">
        <v>2.8159999999999998</v>
      </c>
      <c r="AF129" s="73">
        <v>3.51</v>
      </c>
      <c r="AG129" s="73">
        <v>3.0329999999999999</v>
      </c>
      <c r="AH129" s="73">
        <v>3.52</v>
      </c>
      <c r="AI129" s="73">
        <v>4.1459999999999999</v>
      </c>
      <c r="AJ129" s="73">
        <v>3.9620000000000002</v>
      </c>
      <c r="AK129" s="73">
        <v>4.1909999999999998</v>
      </c>
      <c r="AL129" s="73">
        <v>4.2859999999999996</v>
      </c>
      <c r="AM129" s="73">
        <v>4.4610000000000003</v>
      </c>
      <c r="AN129" s="73">
        <v>4.8259999999999996</v>
      </c>
      <c r="AO129" s="73">
        <v>5.3860000000000001</v>
      </c>
      <c r="AP129" s="73">
        <v>6.2279999999999998</v>
      </c>
      <c r="AQ129" s="73">
        <v>6.5590000000000002</v>
      </c>
      <c r="AR129" s="73">
        <v>2009</v>
      </c>
      <c r="AS129" s="74"/>
      <c r="AT129" s="75"/>
      <c r="AU129" s="75"/>
    </row>
    <row r="130" spans="1:47" s="25" customFormat="1" ht="14.25">
      <c r="A130" s="73">
        <v>684</v>
      </c>
      <c r="B130" s="73" t="s">
        <v>263</v>
      </c>
      <c r="C130" s="73" t="s">
        <v>264</v>
      </c>
      <c r="D130" s="73">
        <v>1.2729999999999999</v>
      </c>
      <c r="E130" s="73">
        <v>1.2609999999999999</v>
      </c>
      <c r="F130" s="73">
        <v>1.157</v>
      </c>
      <c r="G130" s="73">
        <v>1.198</v>
      </c>
      <c r="H130" s="73">
        <v>1.1599999999999999</v>
      </c>
      <c r="I130" s="73">
        <v>1.0780000000000001</v>
      </c>
      <c r="J130" s="73">
        <v>1.3580000000000001</v>
      </c>
      <c r="K130" s="73">
        <v>1.8149999999999999</v>
      </c>
      <c r="L130" s="73">
        <v>2.2010000000000001</v>
      </c>
      <c r="M130" s="73">
        <v>2.302</v>
      </c>
      <c r="N130" s="73">
        <v>2.5310000000000001</v>
      </c>
      <c r="O130" s="73">
        <v>3.0179999999999998</v>
      </c>
      <c r="P130" s="73">
        <v>3.1829999999999998</v>
      </c>
      <c r="Q130" s="73">
        <v>3.617</v>
      </c>
      <c r="R130" s="73">
        <v>3.6480000000000001</v>
      </c>
      <c r="S130" s="73">
        <v>4.218</v>
      </c>
      <c r="T130" s="73">
        <v>4.4279999999999999</v>
      </c>
      <c r="U130" s="73">
        <v>4.532</v>
      </c>
      <c r="V130" s="73">
        <v>4.4089999999999998</v>
      </c>
      <c r="W130" s="73">
        <v>4.4489999999999998</v>
      </c>
      <c r="X130" s="73">
        <v>4.6630000000000003</v>
      </c>
      <c r="Y130" s="73">
        <v>4.6139999999999999</v>
      </c>
      <c r="Z130" s="73">
        <v>4.8410000000000002</v>
      </c>
      <c r="AA130" s="73">
        <v>5.8170000000000002</v>
      </c>
      <c r="AB130" s="73">
        <v>6.5789999999999997</v>
      </c>
      <c r="AC130" s="73">
        <v>6.4889999999999999</v>
      </c>
      <c r="AD130" s="73">
        <v>6.7320000000000002</v>
      </c>
      <c r="AE130" s="73">
        <v>7.7919999999999998</v>
      </c>
      <c r="AF130" s="73">
        <v>9.641</v>
      </c>
      <c r="AG130" s="73">
        <v>8.8350000000000009</v>
      </c>
      <c r="AH130" s="73">
        <v>9.7059999999999995</v>
      </c>
      <c r="AI130" s="73">
        <v>11.252000000000001</v>
      </c>
      <c r="AJ130" s="73">
        <v>11.442</v>
      </c>
      <c r="AK130" s="73">
        <v>11.936999999999999</v>
      </c>
      <c r="AL130" s="73">
        <v>12.72</v>
      </c>
      <c r="AM130" s="73">
        <v>13.64</v>
      </c>
      <c r="AN130" s="73">
        <v>14.539</v>
      </c>
      <c r="AO130" s="73">
        <v>15.555999999999999</v>
      </c>
      <c r="AP130" s="73">
        <v>16.693999999999999</v>
      </c>
      <c r="AQ130" s="73">
        <v>17.920000000000002</v>
      </c>
      <c r="AR130" s="73">
        <v>2013</v>
      </c>
      <c r="AS130" s="74"/>
      <c r="AT130" s="75"/>
      <c r="AU130" s="75"/>
    </row>
    <row r="131" spans="1:47" s="25" customFormat="1" ht="18" customHeight="1">
      <c r="A131" s="73">
        <v>686</v>
      </c>
      <c r="B131" s="73" t="s">
        <v>265</v>
      </c>
      <c r="C131" s="73" t="s">
        <v>266</v>
      </c>
      <c r="D131" s="73">
        <v>21.021000000000001</v>
      </c>
      <c r="E131" s="73">
        <v>17.067</v>
      </c>
      <c r="F131" s="73">
        <v>17.227</v>
      </c>
      <c r="G131" s="73">
        <v>15.571999999999999</v>
      </c>
      <c r="H131" s="73">
        <v>14.242000000000001</v>
      </c>
      <c r="I131" s="73">
        <v>14.375</v>
      </c>
      <c r="J131" s="73">
        <v>18.981999999999999</v>
      </c>
      <c r="K131" s="73">
        <v>20.937999999999999</v>
      </c>
      <c r="L131" s="73">
        <v>24.794</v>
      </c>
      <c r="M131" s="73">
        <v>25.518999999999998</v>
      </c>
      <c r="N131" s="73">
        <v>28.838999999999999</v>
      </c>
      <c r="O131" s="73">
        <v>31.013999999999999</v>
      </c>
      <c r="P131" s="73">
        <v>32.042999999999999</v>
      </c>
      <c r="Q131" s="73">
        <v>30.138000000000002</v>
      </c>
      <c r="R131" s="73">
        <v>34.085999999999999</v>
      </c>
      <c r="S131" s="73">
        <v>37.183</v>
      </c>
      <c r="T131" s="73">
        <v>41.384</v>
      </c>
      <c r="U131" s="73">
        <v>37.262999999999998</v>
      </c>
      <c r="V131" s="73">
        <v>40.021999999999998</v>
      </c>
      <c r="W131" s="73">
        <v>39.734000000000002</v>
      </c>
      <c r="X131" s="73">
        <v>37.021999999999998</v>
      </c>
      <c r="Y131" s="73">
        <v>37.725000000000001</v>
      </c>
      <c r="Z131" s="73">
        <v>40.417999999999999</v>
      </c>
      <c r="AA131" s="73">
        <v>49.823</v>
      </c>
      <c r="AB131" s="73">
        <v>56.948</v>
      </c>
      <c r="AC131" s="73">
        <v>59.524000000000001</v>
      </c>
      <c r="AD131" s="73">
        <v>65.64</v>
      </c>
      <c r="AE131" s="73">
        <v>75.222999999999999</v>
      </c>
      <c r="AF131" s="73">
        <v>88.879000000000005</v>
      </c>
      <c r="AG131" s="73">
        <v>90.906999999999996</v>
      </c>
      <c r="AH131" s="73">
        <v>90.771000000000001</v>
      </c>
      <c r="AI131" s="73">
        <v>99.210999999999999</v>
      </c>
      <c r="AJ131" s="73">
        <v>95.903000000000006</v>
      </c>
      <c r="AK131" s="73">
        <v>103.824</v>
      </c>
      <c r="AL131" s="73">
        <v>112.55200000000001</v>
      </c>
      <c r="AM131" s="73">
        <v>121.88500000000001</v>
      </c>
      <c r="AN131" s="73">
        <v>131.797</v>
      </c>
      <c r="AO131" s="73">
        <v>141.84200000000001</v>
      </c>
      <c r="AP131" s="73">
        <v>152.77000000000001</v>
      </c>
      <c r="AQ131" s="73">
        <v>164.535</v>
      </c>
      <c r="AR131" s="73">
        <v>2013</v>
      </c>
      <c r="AS131" s="74"/>
      <c r="AT131" s="75"/>
      <c r="AU131" s="75"/>
    </row>
    <row r="132" spans="1:47" s="25" customFormat="1" ht="18" customHeight="1">
      <c r="A132" s="73">
        <v>688</v>
      </c>
      <c r="B132" s="73" t="s">
        <v>267</v>
      </c>
      <c r="C132" s="73" t="s">
        <v>268</v>
      </c>
      <c r="D132" s="73">
        <v>4.6150000000000002</v>
      </c>
      <c r="E132" s="73">
        <v>3.585</v>
      </c>
      <c r="F132" s="73">
        <v>3.6619999999999999</v>
      </c>
      <c r="G132" s="73">
        <v>3.28</v>
      </c>
      <c r="H132" s="73">
        <v>3.4169999999999998</v>
      </c>
      <c r="I132" s="73">
        <v>4.516</v>
      </c>
      <c r="J132" s="73">
        <v>5.3010000000000002</v>
      </c>
      <c r="K132" s="73">
        <v>2.395</v>
      </c>
      <c r="L132" s="73">
        <v>2.105</v>
      </c>
      <c r="M132" s="73">
        <v>2.1989999999999998</v>
      </c>
      <c r="N132" s="73">
        <v>3.5289999999999999</v>
      </c>
      <c r="O132" s="73">
        <v>2.7490000000000001</v>
      </c>
      <c r="P132" s="73">
        <v>1.923</v>
      </c>
      <c r="Q132" s="73">
        <v>1.9630000000000001</v>
      </c>
      <c r="R132" s="73">
        <v>2.206</v>
      </c>
      <c r="S132" s="73">
        <v>2.2919999999999998</v>
      </c>
      <c r="T132" s="73">
        <v>3.242</v>
      </c>
      <c r="U132" s="73">
        <v>3.8090000000000002</v>
      </c>
      <c r="V132" s="73">
        <v>4.3330000000000002</v>
      </c>
      <c r="W132" s="73">
        <v>4.5670000000000002</v>
      </c>
      <c r="X132" s="73">
        <v>4.1829999999999998</v>
      </c>
      <c r="Y132" s="73">
        <v>4.0739999999999998</v>
      </c>
      <c r="Z132" s="73">
        <v>4.2039999999999997</v>
      </c>
      <c r="AA132" s="73">
        <v>4.6660000000000004</v>
      </c>
      <c r="AB132" s="73">
        <v>5.6980000000000004</v>
      </c>
      <c r="AC132" s="73">
        <v>6.5789999999999997</v>
      </c>
      <c r="AD132" s="73">
        <v>7.2149999999999999</v>
      </c>
      <c r="AE132" s="73">
        <v>8.1210000000000004</v>
      </c>
      <c r="AF132" s="73">
        <v>9.9429999999999996</v>
      </c>
      <c r="AG132" s="73">
        <v>9.9670000000000005</v>
      </c>
      <c r="AH132" s="73">
        <v>9.5510000000000002</v>
      </c>
      <c r="AI132" s="73">
        <v>12.548</v>
      </c>
      <c r="AJ132" s="73">
        <v>14.294</v>
      </c>
      <c r="AK132" s="73">
        <v>15.311</v>
      </c>
      <c r="AL132" s="73">
        <v>16.59</v>
      </c>
      <c r="AM132" s="73">
        <v>18.594999999999999</v>
      </c>
      <c r="AN132" s="73">
        <v>20.684000000000001</v>
      </c>
      <c r="AO132" s="73">
        <v>23.068999999999999</v>
      </c>
      <c r="AP132" s="73">
        <v>25.765000000000001</v>
      </c>
      <c r="AQ132" s="73">
        <v>28.698</v>
      </c>
      <c r="AR132" s="73">
        <v>2012</v>
      </c>
      <c r="AS132" s="74"/>
      <c r="AT132" s="75"/>
      <c r="AU132" s="75"/>
    </row>
    <row r="133" spans="1:47" s="25" customFormat="1" ht="18" customHeight="1">
      <c r="A133" s="73">
        <v>692</v>
      </c>
      <c r="B133" s="73" t="s">
        <v>269</v>
      </c>
      <c r="C133" s="73" t="s">
        <v>270</v>
      </c>
      <c r="D133" s="73">
        <v>2.5089999999999999</v>
      </c>
      <c r="E133" s="73">
        <v>2.1709999999999998</v>
      </c>
      <c r="F133" s="73">
        <v>2.0179999999999998</v>
      </c>
      <c r="G133" s="73">
        <v>1.8029999999999999</v>
      </c>
      <c r="H133" s="73">
        <v>1.4610000000000001</v>
      </c>
      <c r="I133" s="73">
        <v>1.44</v>
      </c>
      <c r="J133" s="73">
        <v>1.9039999999999999</v>
      </c>
      <c r="K133" s="73">
        <v>2.2330000000000001</v>
      </c>
      <c r="L133" s="73">
        <v>2.2799999999999998</v>
      </c>
      <c r="M133" s="73">
        <v>2.1800000000000002</v>
      </c>
      <c r="N133" s="73">
        <v>2.48</v>
      </c>
      <c r="O133" s="73">
        <v>2.3279999999999998</v>
      </c>
      <c r="P133" s="73">
        <v>2.3450000000000002</v>
      </c>
      <c r="Q133" s="73">
        <v>2.2210000000000001</v>
      </c>
      <c r="R133" s="73">
        <v>1.5629999999999999</v>
      </c>
      <c r="S133" s="73">
        <v>1.756</v>
      </c>
      <c r="T133" s="73">
        <v>1.88</v>
      </c>
      <c r="U133" s="73">
        <v>1.7310000000000001</v>
      </c>
      <c r="V133" s="73">
        <v>1.978</v>
      </c>
      <c r="W133" s="73">
        <v>1.9159999999999999</v>
      </c>
      <c r="X133" s="73">
        <v>1.6719999999999999</v>
      </c>
      <c r="Y133" s="73">
        <v>1.8149999999999999</v>
      </c>
      <c r="Z133" s="73">
        <v>2.0739999999999998</v>
      </c>
      <c r="AA133" s="73">
        <v>2.645</v>
      </c>
      <c r="AB133" s="73">
        <v>2.9009999999999998</v>
      </c>
      <c r="AC133" s="73">
        <v>3.375</v>
      </c>
      <c r="AD133" s="73">
        <v>3.65</v>
      </c>
      <c r="AE133" s="73">
        <v>4.29</v>
      </c>
      <c r="AF133" s="73">
        <v>5.4290000000000003</v>
      </c>
      <c r="AG133" s="73">
        <v>5.4109999999999996</v>
      </c>
      <c r="AH133" s="73">
        <v>5.7290000000000001</v>
      </c>
      <c r="AI133" s="73">
        <v>6.4180000000000001</v>
      </c>
      <c r="AJ133" s="73">
        <v>6.69</v>
      </c>
      <c r="AK133" s="73">
        <v>7.4130000000000003</v>
      </c>
      <c r="AL133" s="73">
        <v>8.2899999999999991</v>
      </c>
      <c r="AM133" s="73">
        <v>9.0039999999999996</v>
      </c>
      <c r="AN133" s="73">
        <v>9.7070000000000007</v>
      </c>
      <c r="AO133" s="73">
        <v>11.138</v>
      </c>
      <c r="AP133" s="73">
        <v>12.503</v>
      </c>
      <c r="AQ133" s="73">
        <v>14.077999999999999</v>
      </c>
      <c r="AR133" s="73">
        <v>2010</v>
      </c>
      <c r="AS133" s="74"/>
      <c r="AT133" s="75"/>
      <c r="AU133" s="75"/>
    </row>
    <row r="134" spans="1:47" s="25" customFormat="1" ht="18" customHeight="1">
      <c r="A134" s="73">
        <v>694</v>
      </c>
      <c r="B134" s="73" t="s">
        <v>271</v>
      </c>
      <c r="C134" s="73" t="s">
        <v>272</v>
      </c>
      <c r="D134" s="73">
        <v>60.593000000000004</v>
      </c>
      <c r="E134" s="73">
        <v>62.311999999999998</v>
      </c>
      <c r="F134" s="73">
        <v>53.933999999999997</v>
      </c>
      <c r="G134" s="73">
        <v>36.508000000000003</v>
      </c>
      <c r="H134" s="73">
        <v>26.475999999999999</v>
      </c>
      <c r="I134" s="73">
        <v>25.966000000000001</v>
      </c>
      <c r="J134" s="73">
        <v>20.562999999999999</v>
      </c>
      <c r="K134" s="73">
        <v>21.911999999999999</v>
      </c>
      <c r="L134" s="73">
        <v>24.311</v>
      </c>
      <c r="M134" s="73">
        <v>23.486999999999998</v>
      </c>
      <c r="N134" s="73">
        <v>31.48</v>
      </c>
      <c r="O134" s="73">
        <v>29.023</v>
      </c>
      <c r="P134" s="73">
        <v>26.774000000000001</v>
      </c>
      <c r="Q134" s="73">
        <v>16.965</v>
      </c>
      <c r="R134" s="73">
        <v>19.904</v>
      </c>
      <c r="S134" s="73">
        <v>41.643999999999998</v>
      </c>
      <c r="T134" s="73">
        <v>53.128999999999998</v>
      </c>
      <c r="U134" s="73">
        <v>41.841999999999999</v>
      </c>
      <c r="V134" s="73">
        <v>39.661999999999999</v>
      </c>
      <c r="W134" s="73">
        <v>44.496000000000002</v>
      </c>
      <c r="X134" s="73">
        <v>58.933999999999997</v>
      </c>
      <c r="Y134" s="73">
        <v>57.436</v>
      </c>
      <c r="Z134" s="73">
        <v>78.792000000000002</v>
      </c>
      <c r="AA134" s="73">
        <v>92.358000000000004</v>
      </c>
      <c r="AB134" s="73">
        <v>122.825</v>
      </c>
      <c r="AC134" s="73">
        <v>160.74700000000001</v>
      </c>
      <c r="AD134" s="73">
        <v>213.31200000000001</v>
      </c>
      <c r="AE134" s="73">
        <v>253.40100000000001</v>
      </c>
      <c r="AF134" s="73">
        <v>321.89100000000002</v>
      </c>
      <c r="AG134" s="73">
        <v>268.94499999999999</v>
      </c>
      <c r="AH134" s="73">
        <v>373.839</v>
      </c>
      <c r="AI134" s="73">
        <v>418.834</v>
      </c>
      <c r="AJ134" s="73">
        <v>467.11900000000003</v>
      </c>
      <c r="AK134" s="73">
        <v>521.81200000000001</v>
      </c>
      <c r="AL134" s="73">
        <v>594.25699999999995</v>
      </c>
      <c r="AM134" s="73">
        <v>657.21799999999996</v>
      </c>
      <c r="AN134" s="73">
        <v>702.24800000000005</v>
      </c>
      <c r="AO134" s="73">
        <v>749.11599999999999</v>
      </c>
      <c r="AP134" s="73">
        <v>791.04600000000005</v>
      </c>
      <c r="AQ134" s="73">
        <v>830.11699999999996</v>
      </c>
      <c r="AR134" s="73">
        <v>2012</v>
      </c>
      <c r="AS134" s="74"/>
      <c r="AT134" s="75"/>
      <c r="AU134" s="75"/>
    </row>
    <row r="135" spans="1:47" s="25" customFormat="1" ht="18" customHeight="1">
      <c r="A135" s="73">
        <v>698</v>
      </c>
      <c r="B135" s="73" t="s">
        <v>273</v>
      </c>
      <c r="C135" s="73" t="s">
        <v>274</v>
      </c>
      <c r="D135" s="73" t="s">
        <v>62</v>
      </c>
      <c r="E135" s="73" t="s">
        <v>62</v>
      </c>
      <c r="F135" s="73" t="s">
        <v>62</v>
      </c>
      <c r="G135" s="73" t="s">
        <v>62</v>
      </c>
      <c r="H135" s="73" t="s">
        <v>62</v>
      </c>
      <c r="I135" s="73" t="s">
        <v>62</v>
      </c>
      <c r="J135" s="73" t="s">
        <v>62</v>
      </c>
      <c r="K135" s="73" t="s">
        <v>62</v>
      </c>
      <c r="L135" s="73" t="s">
        <v>62</v>
      </c>
      <c r="M135" s="73" t="s">
        <v>62</v>
      </c>
      <c r="N135" s="73" t="s">
        <v>62</v>
      </c>
      <c r="O135" s="73" t="s">
        <v>62</v>
      </c>
      <c r="P135" s="73" t="s">
        <v>62</v>
      </c>
      <c r="Q135" s="73" t="s">
        <v>62</v>
      </c>
      <c r="R135" s="73" t="s">
        <v>62</v>
      </c>
      <c r="S135" s="73" t="s">
        <v>62</v>
      </c>
      <c r="T135" s="73" t="s">
        <v>62</v>
      </c>
      <c r="U135" s="73" t="s">
        <v>62</v>
      </c>
      <c r="V135" s="73" t="s">
        <v>62</v>
      </c>
      <c r="W135" s="73" t="s">
        <v>62</v>
      </c>
      <c r="X135" s="73">
        <v>9.8260000000000005</v>
      </c>
      <c r="Y135" s="73">
        <v>9.6720000000000006</v>
      </c>
      <c r="Z135" s="73">
        <v>9.2309999999999999</v>
      </c>
      <c r="AA135" s="73">
        <v>8.1379999999999999</v>
      </c>
      <c r="AB135" s="73">
        <v>8.0809999999999995</v>
      </c>
      <c r="AC135" s="73">
        <v>7.702</v>
      </c>
      <c r="AD135" s="73">
        <v>7.1219999999999999</v>
      </c>
      <c r="AE135" s="73">
        <v>6.8810000000000002</v>
      </c>
      <c r="AF135" s="73">
        <v>5.9</v>
      </c>
      <c r="AG135" s="73">
        <v>8.157</v>
      </c>
      <c r="AH135" s="73">
        <v>9.4450000000000003</v>
      </c>
      <c r="AI135" s="73">
        <v>10.956</v>
      </c>
      <c r="AJ135" s="73">
        <v>12.472</v>
      </c>
      <c r="AK135" s="73">
        <v>13.206</v>
      </c>
      <c r="AL135" s="73">
        <v>13.739000000000001</v>
      </c>
      <c r="AM135" s="73">
        <v>14.38</v>
      </c>
      <c r="AN135" s="73">
        <v>15.321999999999999</v>
      </c>
      <c r="AO135" s="73">
        <v>16.347999999999999</v>
      </c>
      <c r="AP135" s="73">
        <v>17.678999999999998</v>
      </c>
      <c r="AQ135" s="73">
        <v>18.911000000000001</v>
      </c>
      <c r="AR135" s="73">
        <v>2012</v>
      </c>
      <c r="AS135" s="74"/>
      <c r="AT135" s="75"/>
      <c r="AU135" s="75"/>
    </row>
    <row r="136" spans="1:47" s="25" customFormat="1" ht="18" customHeight="1">
      <c r="A136" s="73">
        <v>714</v>
      </c>
      <c r="B136" s="73" t="s">
        <v>275</v>
      </c>
      <c r="C136" s="73" t="s">
        <v>276</v>
      </c>
      <c r="D136" s="73">
        <v>1.2589999999999999</v>
      </c>
      <c r="E136" s="73">
        <v>1.429</v>
      </c>
      <c r="F136" s="73">
        <v>1.524</v>
      </c>
      <c r="G136" s="73">
        <v>1.6279999999999999</v>
      </c>
      <c r="H136" s="73">
        <v>1.56</v>
      </c>
      <c r="I136" s="73">
        <v>1.853</v>
      </c>
      <c r="J136" s="73">
        <v>2.0990000000000002</v>
      </c>
      <c r="K136" s="73">
        <v>2.331</v>
      </c>
      <c r="L136" s="73">
        <v>2.4940000000000002</v>
      </c>
      <c r="M136" s="73">
        <v>2.6040000000000001</v>
      </c>
      <c r="N136" s="73">
        <v>2.4900000000000002</v>
      </c>
      <c r="O136" s="73">
        <v>1.837</v>
      </c>
      <c r="P136" s="73">
        <v>1.9490000000000001</v>
      </c>
      <c r="Q136" s="73">
        <v>1.88</v>
      </c>
      <c r="R136" s="73">
        <v>1.1950000000000001</v>
      </c>
      <c r="S136" s="73">
        <v>1.2390000000000001</v>
      </c>
      <c r="T136" s="73">
        <v>1.343</v>
      </c>
      <c r="U136" s="73">
        <v>1.8069999999999999</v>
      </c>
      <c r="V136" s="73">
        <v>1.93</v>
      </c>
      <c r="W136" s="73">
        <v>1.796</v>
      </c>
      <c r="X136" s="73">
        <v>1.718</v>
      </c>
      <c r="Y136" s="73">
        <v>1.675</v>
      </c>
      <c r="Z136" s="73">
        <v>1.6739999999999999</v>
      </c>
      <c r="AA136" s="73">
        <v>1.8460000000000001</v>
      </c>
      <c r="AB136" s="73">
        <v>2.0990000000000002</v>
      </c>
      <c r="AC136" s="73">
        <v>2.589</v>
      </c>
      <c r="AD136" s="73">
        <v>3.1080000000000001</v>
      </c>
      <c r="AE136" s="73">
        <v>3.7069999999999999</v>
      </c>
      <c r="AF136" s="73">
        <v>4.6760000000000002</v>
      </c>
      <c r="AG136" s="73">
        <v>5.2089999999999996</v>
      </c>
      <c r="AH136" s="73">
        <v>5.625</v>
      </c>
      <c r="AI136" s="73">
        <v>6.407</v>
      </c>
      <c r="AJ136" s="73">
        <v>7.2910000000000004</v>
      </c>
      <c r="AK136" s="73">
        <v>7.601</v>
      </c>
      <c r="AL136" s="73">
        <v>8.0020000000000007</v>
      </c>
      <c r="AM136" s="73">
        <v>8.76</v>
      </c>
      <c r="AN136" s="73">
        <v>9.7319999999999993</v>
      </c>
      <c r="AO136" s="73">
        <v>10.702999999999999</v>
      </c>
      <c r="AP136" s="73">
        <v>11.766999999999999</v>
      </c>
      <c r="AQ136" s="73">
        <v>12.948</v>
      </c>
      <c r="AR136" s="73">
        <v>2012</v>
      </c>
      <c r="AS136" s="74"/>
      <c r="AT136" s="75"/>
      <c r="AU136" s="75"/>
    </row>
    <row r="137" spans="1:47" s="25" customFormat="1" ht="18" customHeight="1">
      <c r="A137" s="73">
        <v>716</v>
      </c>
      <c r="B137" s="73" t="s">
        <v>277</v>
      </c>
      <c r="C137" s="73" t="s">
        <v>399</v>
      </c>
      <c r="D137" s="73">
        <v>6.9000000000000006E-2</v>
      </c>
      <c r="E137" s="73">
        <v>8.4000000000000005E-2</v>
      </c>
      <c r="F137" s="73">
        <v>8.1000000000000003E-2</v>
      </c>
      <c r="G137" s="73">
        <v>7.5999999999999998E-2</v>
      </c>
      <c r="H137" s="73">
        <v>7.9000000000000001E-2</v>
      </c>
      <c r="I137" s="73">
        <v>8.3000000000000004E-2</v>
      </c>
      <c r="J137" s="73">
        <v>0.11700000000000001</v>
      </c>
      <c r="K137" s="73">
        <v>0.11799999999999999</v>
      </c>
      <c r="L137" s="73">
        <v>0.1</v>
      </c>
      <c r="M137" s="73">
        <v>9.9000000000000005E-2</v>
      </c>
      <c r="N137" s="73">
        <v>0.12</v>
      </c>
      <c r="O137" s="73">
        <v>0.108</v>
      </c>
      <c r="P137" s="73">
        <v>9.6000000000000002E-2</v>
      </c>
      <c r="Q137" s="73">
        <v>0.127</v>
      </c>
      <c r="R137" s="73">
        <v>0.13200000000000001</v>
      </c>
      <c r="S137" s="73">
        <v>0.105</v>
      </c>
      <c r="T137" s="73">
        <v>0.13600000000000001</v>
      </c>
      <c r="U137" s="73">
        <v>9.2999999999999999E-2</v>
      </c>
      <c r="V137" s="73">
        <v>7.1999999999999995E-2</v>
      </c>
      <c r="W137" s="73">
        <v>7.8E-2</v>
      </c>
      <c r="X137" s="73">
        <v>7.6999999999999999E-2</v>
      </c>
      <c r="Y137" s="73">
        <v>7.6999999999999999E-2</v>
      </c>
      <c r="Z137" s="73">
        <v>8.5000000000000006E-2</v>
      </c>
      <c r="AA137" s="73">
        <v>0.10100000000000001</v>
      </c>
      <c r="AB137" s="73">
        <v>0.111</v>
      </c>
      <c r="AC137" s="73">
        <v>0.123</v>
      </c>
      <c r="AD137" s="73">
        <v>0.13500000000000001</v>
      </c>
      <c r="AE137" s="73">
        <v>0.14399999999999999</v>
      </c>
      <c r="AF137" s="73">
        <v>0.183</v>
      </c>
      <c r="AG137" s="73">
        <v>0.19600000000000001</v>
      </c>
      <c r="AH137" s="73">
        <v>0.20100000000000001</v>
      </c>
      <c r="AI137" s="73">
        <v>0.248</v>
      </c>
      <c r="AJ137" s="73">
        <v>0.26400000000000001</v>
      </c>
      <c r="AK137" s="73">
        <v>0.311</v>
      </c>
      <c r="AL137" s="73">
        <v>0.36199999999999999</v>
      </c>
      <c r="AM137" s="73">
        <v>0.4</v>
      </c>
      <c r="AN137" s="73">
        <v>0.434</v>
      </c>
      <c r="AO137" s="73">
        <v>0.47399999999999998</v>
      </c>
      <c r="AP137" s="73">
        <v>0.51400000000000001</v>
      </c>
      <c r="AQ137" s="73">
        <v>0.55400000000000005</v>
      </c>
      <c r="AR137" s="73">
        <v>2010</v>
      </c>
      <c r="AS137" s="74"/>
      <c r="AT137" s="75"/>
      <c r="AU137" s="75"/>
    </row>
    <row r="138" spans="1:47" s="25" customFormat="1" ht="18" customHeight="1">
      <c r="A138" s="73">
        <v>718</v>
      </c>
      <c r="B138" s="73" t="s">
        <v>278</v>
      </c>
      <c r="C138" s="73" t="s">
        <v>279</v>
      </c>
      <c r="D138" s="73">
        <v>0.14699999999999999</v>
      </c>
      <c r="E138" s="73">
        <v>0.154</v>
      </c>
      <c r="F138" s="73">
        <v>0.14799999999999999</v>
      </c>
      <c r="G138" s="73">
        <v>0.14699999999999999</v>
      </c>
      <c r="H138" s="73">
        <v>0.151</v>
      </c>
      <c r="I138" s="73">
        <v>0.16900000000000001</v>
      </c>
      <c r="J138" s="73">
        <v>0.20799999999999999</v>
      </c>
      <c r="K138" s="73">
        <v>0.249</v>
      </c>
      <c r="L138" s="73">
        <v>0.28399999999999997</v>
      </c>
      <c r="M138" s="73">
        <v>0.30499999999999999</v>
      </c>
      <c r="N138" s="73">
        <v>0.36899999999999999</v>
      </c>
      <c r="O138" s="73">
        <v>0.374</v>
      </c>
      <c r="P138" s="73">
        <v>0.434</v>
      </c>
      <c r="Q138" s="73">
        <v>0.47399999999999998</v>
      </c>
      <c r="R138" s="73">
        <v>0.48599999999999999</v>
      </c>
      <c r="S138" s="73">
        <v>0.50800000000000001</v>
      </c>
      <c r="T138" s="73">
        <v>0.503</v>
      </c>
      <c r="U138" s="73">
        <v>0.56299999999999994</v>
      </c>
      <c r="V138" s="73">
        <v>0.60799999999999998</v>
      </c>
      <c r="W138" s="73">
        <v>0.623</v>
      </c>
      <c r="X138" s="73">
        <v>0.61499999999999999</v>
      </c>
      <c r="Y138" s="73">
        <v>0.622</v>
      </c>
      <c r="Z138" s="73">
        <v>0.69799999999999995</v>
      </c>
      <c r="AA138" s="73">
        <v>0.70599999999999996</v>
      </c>
      <c r="AB138" s="73">
        <v>0.83899999999999997</v>
      </c>
      <c r="AC138" s="73">
        <v>0.91900000000000004</v>
      </c>
      <c r="AD138" s="73">
        <v>1.016</v>
      </c>
      <c r="AE138" s="73">
        <v>1.034</v>
      </c>
      <c r="AF138" s="73">
        <v>0.96699999999999997</v>
      </c>
      <c r="AG138" s="73">
        <v>0.84699999999999998</v>
      </c>
      <c r="AH138" s="73">
        <v>0.97</v>
      </c>
      <c r="AI138" s="73">
        <v>1.075</v>
      </c>
      <c r="AJ138" s="73">
        <v>1.129</v>
      </c>
      <c r="AK138" s="73">
        <v>1.3859999999999999</v>
      </c>
      <c r="AL138" s="73">
        <v>1.4730000000000001</v>
      </c>
      <c r="AM138" s="73">
        <v>1.5469999999999999</v>
      </c>
      <c r="AN138" s="73">
        <v>1.639</v>
      </c>
      <c r="AO138" s="73">
        <v>1.736</v>
      </c>
      <c r="AP138" s="73">
        <v>1.839</v>
      </c>
      <c r="AQ138" s="73">
        <v>1.9390000000000001</v>
      </c>
      <c r="AR138" s="73">
        <v>2011</v>
      </c>
      <c r="AS138" s="74"/>
      <c r="AT138" s="75"/>
      <c r="AU138" s="75"/>
    </row>
    <row r="139" spans="1:47" s="25" customFormat="1" ht="18" customHeight="1">
      <c r="A139" s="73">
        <v>722</v>
      </c>
      <c r="B139" s="73" t="s">
        <v>280</v>
      </c>
      <c r="C139" s="73" t="s">
        <v>281</v>
      </c>
      <c r="D139" s="73">
        <v>3.5030000000000001</v>
      </c>
      <c r="E139" s="73">
        <v>3.177</v>
      </c>
      <c r="F139" s="73">
        <v>3.11</v>
      </c>
      <c r="G139" s="73">
        <v>2.774</v>
      </c>
      <c r="H139" s="73">
        <v>2.706</v>
      </c>
      <c r="I139" s="73">
        <v>2.9620000000000002</v>
      </c>
      <c r="J139" s="73">
        <v>4.1900000000000004</v>
      </c>
      <c r="K139" s="73">
        <v>5.0410000000000004</v>
      </c>
      <c r="L139" s="73">
        <v>4.9850000000000003</v>
      </c>
      <c r="M139" s="73">
        <v>4.9130000000000003</v>
      </c>
      <c r="N139" s="73">
        <v>5.7169999999999996</v>
      </c>
      <c r="O139" s="73">
        <v>5.617</v>
      </c>
      <c r="P139" s="73">
        <v>6.0049999999999999</v>
      </c>
      <c r="Q139" s="73">
        <v>5.6790000000000003</v>
      </c>
      <c r="R139" s="73">
        <v>3.8769999999999998</v>
      </c>
      <c r="S139" s="73">
        <v>4.8789999999999996</v>
      </c>
      <c r="T139" s="73">
        <v>5.0659999999999998</v>
      </c>
      <c r="U139" s="73">
        <v>4.6719999999999997</v>
      </c>
      <c r="V139" s="73">
        <v>5.0579999999999998</v>
      </c>
      <c r="W139" s="73">
        <v>5.1509999999999998</v>
      </c>
      <c r="X139" s="73">
        <v>4.6929999999999996</v>
      </c>
      <c r="Y139" s="73">
        <v>4.8819999999999997</v>
      </c>
      <c r="Z139" s="73">
        <v>5.3520000000000003</v>
      </c>
      <c r="AA139" s="73">
        <v>6.8719999999999999</v>
      </c>
      <c r="AB139" s="73">
        <v>8.0419999999999998</v>
      </c>
      <c r="AC139" s="73">
        <v>8.7219999999999995</v>
      </c>
      <c r="AD139" s="73">
        <v>9.3670000000000009</v>
      </c>
      <c r="AE139" s="73">
        <v>11.301</v>
      </c>
      <c r="AF139" s="73">
        <v>13.449</v>
      </c>
      <c r="AG139" s="73">
        <v>12.846</v>
      </c>
      <c r="AH139" s="73">
        <v>12.936999999999999</v>
      </c>
      <c r="AI139" s="73">
        <v>14.37</v>
      </c>
      <c r="AJ139" s="73">
        <v>14.041</v>
      </c>
      <c r="AK139" s="73">
        <v>14.795999999999999</v>
      </c>
      <c r="AL139" s="73">
        <v>15.881</v>
      </c>
      <c r="AM139" s="73">
        <v>16.853000000000002</v>
      </c>
      <c r="AN139" s="73">
        <v>18.202000000000002</v>
      </c>
      <c r="AO139" s="73">
        <v>19.741</v>
      </c>
      <c r="AP139" s="73">
        <v>21.370999999999999</v>
      </c>
      <c r="AQ139" s="73">
        <v>23.02</v>
      </c>
      <c r="AR139" s="73">
        <v>2012</v>
      </c>
      <c r="AS139" s="74"/>
      <c r="AT139" s="75"/>
      <c r="AU139" s="75"/>
    </row>
    <row r="140" spans="1:47" s="25" customFormat="1" ht="18" customHeight="1">
      <c r="A140" s="73">
        <v>724</v>
      </c>
      <c r="B140" s="73" t="s">
        <v>282</v>
      </c>
      <c r="C140" s="73" t="s">
        <v>283</v>
      </c>
      <c r="D140" s="73">
        <v>1.7010000000000001</v>
      </c>
      <c r="E140" s="73">
        <v>1.823</v>
      </c>
      <c r="F140" s="73">
        <v>2.0499999999999998</v>
      </c>
      <c r="G140" s="73">
        <v>1.782</v>
      </c>
      <c r="H140" s="73">
        <v>2.0619999999999998</v>
      </c>
      <c r="I140" s="73">
        <v>1.7549999999999999</v>
      </c>
      <c r="J140" s="73">
        <v>1.3140000000000001</v>
      </c>
      <c r="K140" s="73">
        <v>1.145</v>
      </c>
      <c r="L140" s="73">
        <v>1.877</v>
      </c>
      <c r="M140" s="73">
        <v>1.724</v>
      </c>
      <c r="N140" s="73">
        <v>0.94799999999999995</v>
      </c>
      <c r="O140" s="73">
        <v>1.1379999999999999</v>
      </c>
      <c r="P140" s="73">
        <v>0.99199999999999999</v>
      </c>
      <c r="Q140" s="73">
        <v>1.1220000000000001</v>
      </c>
      <c r="R140" s="73">
        <v>1.33</v>
      </c>
      <c r="S140" s="73">
        <v>1.2729999999999999</v>
      </c>
      <c r="T140" s="73">
        <v>1.3740000000000001</v>
      </c>
      <c r="U140" s="73">
        <v>1.24</v>
      </c>
      <c r="V140" s="73">
        <v>0.98099999999999998</v>
      </c>
      <c r="W140" s="73">
        <v>0.97699999999999998</v>
      </c>
      <c r="X140" s="73">
        <v>0.94099999999999995</v>
      </c>
      <c r="Y140" s="73">
        <v>1.0840000000000001</v>
      </c>
      <c r="Z140" s="73">
        <v>1.25</v>
      </c>
      <c r="AA140" s="73">
        <v>1.38</v>
      </c>
      <c r="AB140" s="73">
        <v>1.4390000000000001</v>
      </c>
      <c r="AC140" s="73">
        <v>1.649</v>
      </c>
      <c r="AD140" s="73">
        <v>1.887</v>
      </c>
      <c r="AE140" s="73">
        <v>2.1579999999999999</v>
      </c>
      <c r="AF140" s="73">
        <v>2.5110000000000001</v>
      </c>
      <c r="AG140" s="73">
        <v>2.4540000000000002</v>
      </c>
      <c r="AH140" s="73">
        <v>2.5779999999999998</v>
      </c>
      <c r="AI140" s="73">
        <v>2.9329999999999998</v>
      </c>
      <c r="AJ140" s="73">
        <v>3.7879999999999998</v>
      </c>
      <c r="AK140" s="73">
        <v>4.915</v>
      </c>
      <c r="AL140" s="73">
        <v>5.4109999999999996</v>
      </c>
      <c r="AM140" s="73">
        <v>6.1120000000000001</v>
      </c>
      <c r="AN140" s="73">
        <v>6.7910000000000004</v>
      </c>
      <c r="AO140" s="73">
        <v>7.2149999999999999</v>
      </c>
      <c r="AP140" s="73">
        <v>7.6680000000000001</v>
      </c>
      <c r="AQ140" s="73">
        <v>8.1639999999999997</v>
      </c>
      <c r="AR140" s="73">
        <v>2012</v>
      </c>
      <c r="AS140" s="74"/>
      <c r="AT140" s="75"/>
      <c r="AU140" s="75"/>
    </row>
    <row r="141" spans="1:47" s="25" customFormat="1" ht="18" customHeight="1">
      <c r="A141" s="73">
        <v>728</v>
      </c>
      <c r="B141" s="73" t="s">
        <v>284</v>
      </c>
      <c r="C141" s="73" t="s">
        <v>285</v>
      </c>
      <c r="D141" s="73" t="s">
        <v>62</v>
      </c>
      <c r="E141" s="73" t="s">
        <v>62</v>
      </c>
      <c r="F141" s="73" t="s">
        <v>62</v>
      </c>
      <c r="G141" s="73" t="s">
        <v>62</v>
      </c>
      <c r="H141" s="73" t="s">
        <v>62</v>
      </c>
      <c r="I141" s="73" t="s">
        <v>62</v>
      </c>
      <c r="J141" s="73" t="s">
        <v>62</v>
      </c>
      <c r="K141" s="73" t="s">
        <v>62</v>
      </c>
      <c r="L141" s="73" t="s">
        <v>62</v>
      </c>
      <c r="M141" s="73" t="s">
        <v>62</v>
      </c>
      <c r="N141" s="73">
        <v>2.8380000000000001</v>
      </c>
      <c r="O141" s="73">
        <v>2.8540000000000001</v>
      </c>
      <c r="P141" s="73">
        <v>3.0139999999999998</v>
      </c>
      <c r="Q141" s="73">
        <v>2.891</v>
      </c>
      <c r="R141" s="73">
        <v>3.254</v>
      </c>
      <c r="S141" s="73">
        <v>3.5030000000000001</v>
      </c>
      <c r="T141" s="73">
        <v>3.4940000000000002</v>
      </c>
      <c r="U141" s="73">
        <v>3.6360000000000001</v>
      </c>
      <c r="V141" s="73">
        <v>3.3969999999999998</v>
      </c>
      <c r="W141" s="73">
        <v>3.3839999999999999</v>
      </c>
      <c r="X141" s="73">
        <v>3.911</v>
      </c>
      <c r="Y141" s="73">
        <v>3.55</v>
      </c>
      <c r="Z141" s="73">
        <v>3.3690000000000002</v>
      </c>
      <c r="AA141" s="73">
        <v>4.9320000000000004</v>
      </c>
      <c r="AB141" s="73">
        <v>6.617</v>
      </c>
      <c r="AC141" s="73">
        <v>7.258</v>
      </c>
      <c r="AD141" s="73">
        <v>7.9779999999999998</v>
      </c>
      <c r="AE141" s="73">
        <v>8.8119999999999994</v>
      </c>
      <c r="AF141" s="73">
        <v>8.83</v>
      </c>
      <c r="AG141" s="73">
        <v>8.859</v>
      </c>
      <c r="AH141" s="73">
        <v>11.052</v>
      </c>
      <c r="AI141" s="73">
        <v>12.794</v>
      </c>
      <c r="AJ141" s="73">
        <v>13.071999999999999</v>
      </c>
      <c r="AK141" s="73">
        <v>12.250999999999999</v>
      </c>
      <c r="AL141" s="73">
        <v>11.981999999999999</v>
      </c>
      <c r="AM141" s="73">
        <v>13.07</v>
      </c>
      <c r="AN141" s="73">
        <v>13.968</v>
      </c>
      <c r="AO141" s="73">
        <v>15.01</v>
      </c>
      <c r="AP141" s="73">
        <v>16.164000000000001</v>
      </c>
      <c r="AQ141" s="73">
        <v>17.420000000000002</v>
      </c>
      <c r="AR141" s="73">
        <v>2009</v>
      </c>
      <c r="AS141" s="74"/>
      <c r="AT141" s="75"/>
      <c r="AU141" s="75"/>
    </row>
    <row r="142" spans="1:47" s="25" customFormat="1" ht="18" customHeight="1">
      <c r="A142" s="73">
        <v>732</v>
      </c>
      <c r="B142" s="73" t="s">
        <v>286</v>
      </c>
      <c r="C142" s="73" t="s">
        <v>287</v>
      </c>
      <c r="D142" s="73">
        <v>9.9019999999999992</v>
      </c>
      <c r="E142" s="73">
        <v>7.109</v>
      </c>
      <c r="F142" s="73">
        <v>5.1689999999999996</v>
      </c>
      <c r="G142" s="73">
        <v>7.06</v>
      </c>
      <c r="H142" s="73">
        <v>8.7010000000000005</v>
      </c>
      <c r="I142" s="73">
        <v>6.0389999999999997</v>
      </c>
      <c r="J142" s="73">
        <v>8.0559999999999992</v>
      </c>
      <c r="K142" s="73">
        <v>13.025</v>
      </c>
      <c r="L142" s="73">
        <v>10.398</v>
      </c>
      <c r="M142" s="73">
        <v>18.347000000000001</v>
      </c>
      <c r="N142" s="73">
        <v>2.444</v>
      </c>
      <c r="O142" s="73">
        <v>2.7519999999999998</v>
      </c>
      <c r="P142" s="73">
        <v>3.375</v>
      </c>
      <c r="Q142" s="73">
        <v>5.7119999999999997</v>
      </c>
      <c r="R142" s="73">
        <v>6.49</v>
      </c>
      <c r="S142" s="73">
        <v>7.2880000000000003</v>
      </c>
      <c r="T142" s="73">
        <v>9.1219999999999999</v>
      </c>
      <c r="U142" s="73">
        <v>11.743</v>
      </c>
      <c r="V142" s="73">
        <v>11.308999999999999</v>
      </c>
      <c r="W142" s="73">
        <v>10.676</v>
      </c>
      <c r="X142" s="73">
        <v>12.257</v>
      </c>
      <c r="Y142" s="73">
        <v>13.183</v>
      </c>
      <c r="Z142" s="73">
        <v>14.803000000000001</v>
      </c>
      <c r="AA142" s="73">
        <v>17.646000000000001</v>
      </c>
      <c r="AB142" s="73">
        <v>21.457999999999998</v>
      </c>
      <c r="AC142" s="73">
        <v>26.524999999999999</v>
      </c>
      <c r="AD142" s="73">
        <v>35.822000000000003</v>
      </c>
      <c r="AE142" s="73">
        <v>45.899000000000001</v>
      </c>
      <c r="AF142" s="73">
        <v>54.527999999999999</v>
      </c>
      <c r="AG142" s="73">
        <v>53.149000000000001</v>
      </c>
      <c r="AH142" s="73">
        <v>65.634</v>
      </c>
      <c r="AI142" s="73">
        <v>67.326999999999998</v>
      </c>
      <c r="AJ142" s="73">
        <v>63.162999999999997</v>
      </c>
      <c r="AK142" s="73">
        <v>66.748000000000005</v>
      </c>
      <c r="AL142" s="73">
        <v>70.03</v>
      </c>
      <c r="AM142" s="73">
        <v>64.495000000000005</v>
      </c>
      <c r="AN142" s="73">
        <v>65.691000000000003</v>
      </c>
      <c r="AO142" s="73">
        <v>69.176000000000002</v>
      </c>
      <c r="AP142" s="73">
        <v>73.527000000000001</v>
      </c>
      <c r="AQ142" s="73">
        <v>78.728999999999999</v>
      </c>
      <c r="AR142" s="73">
        <v>2010</v>
      </c>
      <c r="AS142" s="74"/>
      <c r="AT142" s="75"/>
      <c r="AU142" s="75"/>
    </row>
    <row r="143" spans="1:47" s="25" customFormat="1" ht="18" customHeight="1">
      <c r="A143" s="73">
        <v>733</v>
      </c>
      <c r="B143" s="73" t="s">
        <v>414</v>
      </c>
      <c r="C143" s="73" t="s">
        <v>409</v>
      </c>
      <c r="D143" s="73" t="s">
        <v>62</v>
      </c>
      <c r="E143" s="73" t="s">
        <v>62</v>
      </c>
      <c r="F143" s="73" t="s">
        <v>62</v>
      </c>
      <c r="G143" s="73" t="s">
        <v>62</v>
      </c>
      <c r="H143" s="73" t="s">
        <v>62</v>
      </c>
      <c r="I143" s="73" t="s">
        <v>62</v>
      </c>
      <c r="J143" s="73" t="s">
        <v>62</v>
      </c>
      <c r="K143" s="73" t="s">
        <v>62</v>
      </c>
      <c r="L143" s="73" t="s">
        <v>62</v>
      </c>
      <c r="M143" s="73" t="s">
        <v>62</v>
      </c>
      <c r="N143" s="73" t="s">
        <v>62</v>
      </c>
      <c r="O143" s="73" t="s">
        <v>62</v>
      </c>
      <c r="P143" s="73" t="s">
        <v>62</v>
      </c>
      <c r="Q143" s="73" t="s">
        <v>62</v>
      </c>
      <c r="R143" s="73" t="s">
        <v>62</v>
      </c>
      <c r="S143" s="73" t="s">
        <v>62</v>
      </c>
      <c r="T143" s="73" t="s">
        <v>62</v>
      </c>
      <c r="U143" s="73" t="s">
        <v>62</v>
      </c>
      <c r="V143" s="73" t="s">
        <v>62</v>
      </c>
      <c r="W143" s="73" t="s">
        <v>62</v>
      </c>
      <c r="X143" s="73" t="s">
        <v>62</v>
      </c>
      <c r="Y143" s="73" t="s">
        <v>62</v>
      </c>
      <c r="Z143" s="73" t="s">
        <v>62</v>
      </c>
      <c r="AA143" s="73" t="s">
        <v>62</v>
      </c>
      <c r="AB143" s="73" t="s">
        <v>62</v>
      </c>
      <c r="AC143" s="73" t="s">
        <v>62</v>
      </c>
      <c r="AD143" s="73" t="s">
        <v>62</v>
      </c>
      <c r="AE143" s="73" t="s">
        <v>62</v>
      </c>
      <c r="AF143" s="73" t="s">
        <v>62</v>
      </c>
      <c r="AG143" s="73" t="s">
        <v>62</v>
      </c>
      <c r="AH143" s="73" t="s">
        <v>62</v>
      </c>
      <c r="AI143" s="73">
        <v>18.498000000000001</v>
      </c>
      <c r="AJ143" s="73">
        <v>10.220000000000001</v>
      </c>
      <c r="AK143" s="73">
        <v>14.031000000000001</v>
      </c>
      <c r="AL143" s="73">
        <v>11.893000000000001</v>
      </c>
      <c r="AM143" s="73">
        <v>13.616</v>
      </c>
      <c r="AN143" s="73">
        <v>12.557</v>
      </c>
      <c r="AO143" s="73">
        <v>14.143000000000001</v>
      </c>
      <c r="AP143" s="73">
        <v>14.866</v>
      </c>
      <c r="AQ143" s="73">
        <v>14.82</v>
      </c>
      <c r="AR143" s="73">
        <v>2011</v>
      </c>
      <c r="AS143" s="74"/>
      <c r="AT143" s="75"/>
      <c r="AU143" s="75"/>
    </row>
    <row r="144" spans="1:47" s="25" customFormat="1" ht="18" customHeight="1">
      <c r="A144" s="73">
        <v>734</v>
      </c>
      <c r="B144" s="73" t="s">
        <v>288</v>
      </c>
      <c r="C144" s="73" t="s">
        <v>289</v>
      </c>
      <c r="D144" s="73">
        <v>0.98199999999999998</v>
      </c>
      <c r="E144" s="73">
        <v>0.99099999999999999</v>
      </c>
      <c r="F144" s="73">
        <v>0.94099999999999995</v>
      </c>
      <c r="G144" s="73">
        <v>1.0189999999999999</v>
      </c>
      <c r="H144" s="73">
        <v>0.88</v>
      </c>
      <c r="I144" s="73">
        <v>0.625</v>
      </c>
      <c r="J144" s="73">
        <v>0.66500000000000004</v>
      </c>
      <c r="K144" s="73">
        <v>0.88300000000000001</v>
      </c>
      <c r="L144" s="73">
        <v>0.89500000000000002</v>
      </c>
      <c r="M144" s="73">
        <v>0.89900000000000002</v>
      </c>
      <c r="N144" s="73">
        <v>1.123</v>
      </c>
      <c r="O144" s="73">
        <v>1.1659999999999999</v>
      </c>
      <c r="P144" s="73">
        <v>1.294</v>
      </c>
      <c r="Q144" s="73">
        <v>1.3680000000000001</v>
      </c>
      <c r="R144" s="73">
        <v>1.43</v>
      </c>
      <c r="S144" s="73">
        <v>1.7110000000000001</v>
      </c>
      <c r="T144" s="73">
        <v>1.6240000000000001</v>
      </c>
      <c r="U144" s="73">
        <v>1.73</v>
      </c>
      <c r="V144" s="73">
        <v>1.5860000000000001</v>
      </c>
      <c r="W144" s="73">
        <v>1.5449999999999999</v>
      </c>
      <c r="X144" s="73">
        <v>1.526</v>
      </c>
      <c r="Y144" s="73">
        <v>1.3560000000000001</v>
      </c>
      <c r="Z144" s="73">
        <v>1.2270000000000001</v>
      </c>
      <c r="AA144" s="73">
        <v>1.8540000000000001</v>
      </c>
      <c r="AB144" s="73">
        <v>2.4239999999999999</v>
      </c>
      <c r="AC144" s="73">
        <v>2.5830000000000002</v>
      </c>
      <c r="AD144" s="73">
        <v>2.95</v>
      </c>
      <c r="AE144" s="73">
        <v>3.05</v>
      </c>
      <c r="AF144" s="73">
        <v>3.0230000000000001</v>
      </c>
      <c r="AG144" s="73">
        <v>3.1749999999999998</v>
      </c>
      <c r="AH144" s="73">
        <v>3.891</v>
      </c>
      <c r="AI144" s="73">
        <v>4.1529999999999996</v>
      </c>
      <c r="AJ144" s="73">
        <v>4.05</v>
      </c>
      <c r="AK144" s="73">
        <v>3.7949999999999999</v>
      </c>
      <c r="AL144" s="73">
        <v>3.8420000000000001</v>
      </c>
      <c r="AM144" s="73">
        <v>4.03</v>
      </c>
      <c r="AN144" s="73">
        <v>4.2089999999999996</v>
      </c>
      <c r="AO144" s="73">
        <v>4.3920000000000003</v>
      </c>
      <c r="AP144" s="73">
        <v>4.577</v>
      </c>
      <c r="AQ144" s="73">
        <v>4.7699999999999996</v>
      </c>
      <c r="AR144" s="73">
        <v>2009</v>
      </c>
      <c r="AS144" s="74"/>
      <c r="AT144" s="75"/>
      <c r="AU144" s="75"/>
    </row>
    <row r="145" spans="1:47" s="25" customFormat="1" ht="18" customHeight="1">
      <c r="A145" s="73">
        <v>738</v>
      </c>
      <c r="B145" s="73" t="s">
        <v>290</v>
      </c>
      <c r="C145" s="73" t="s">
        <v>291</v>
      </c>
      <c r="D145" s="73">
        <v>6.2560000000000002</v>
      </c>
      <c r="E145" s="73">
        <v>7.4820000000000002</v>
      </c>
      <c r="F145" s="73">
        <v>8.5909999999999993</v>
      </c>
      <c r="G145" s="73">
        <v>8.7989999999999995</v>
      </c>
      <c r="H145" s="73">
        <v>8.0060000000000002</v>
      </c>
      <c r="I145" s="73">
        <v>7.2240000000000002</v>
      </c>
      <c r="J145" s="73">
        <v>9.1329999999999991</v>
      </c>
      <c r="K145" s="73">
        <v>4.4989999999999997</v>
      </c>
      <c r="L145" s="73">
        <v>6.91</v>
      </c>
      <c r="M145" s="73">
        <v>5.9580000000000002</v>
      </c>
      <c r="N145" s="73">
        <v>4.7809999999999997</v>
      </c>
      <c r="O145" s="73">
        <v>5.5650000000000004</v>
      </c>
      <c r="P145" s="73">
        <v>5.1660000000000004</v>
      </c>
      <c r="Q145" s="73">
        <v>4.78</v>
      </c>
      <c r="R145" s="73">
        <v>5.0650000000000004</v>
      </c>
      <c r="S145" s="73">
        <v>6.3220000000000001</v>
      </c>
      <c r="T145" s="73">
        <v>7.2560000000000002</v>
      </c>
      <c r="U145" s="73">
        <v>8.5500000000000007</v>
      </c>
      <c r="V145" s="73">
        <v>9.3919999999999995</v>
      </c>
      <c r="W145" s="73">
        <v>9.6950000000000003</v>
      </c>
      <c r="X145" s="73">
        <v>10.186</v>
      </c>
      <c r="Y145" s="73">
        <v>10.384</v>
      </c>
      <c r="Z145" s="73">
        <v>10.805999999999999</v>
      </c>
      <c r="AA145" s="73">
        <v>11.659000000000001</v>
      </c>
      <c r="AB145" s="73">
        <v>12.826000000000001</v>
      </c>
      <c r="AC145" s="73">
        <v>14.141999999999999</v>
      </c>
      <c r="AD145" s="73">
        <v>14.331</v>
      </c>
      <c r="AE145" s="73">
        <v>16.850000000000001</v>
      </c>
      <c r="AF145" s="73">
        <v>20.591000000000001</v>
      </c>
      <c r="AG145" s="73">
        <v>21.367999999999999</v>
      </c>
      <c r="AH145" s="73">
        <v>22.901</v>
      </c>
      <c r="AI145" s="73">
        <v>23.89</v>
      </c>
      <c r="AJ145" s="73">
        <v>28.452000000000002</v>
      </c>
      <c r="AK145" s="73">
        <v>33.284999999999997</v>
      </c>
      <c r="AL145" s="73">
        <v>36.619999999999997</v>
      </c>
      <c r="AM145" s="73">
        <v>40.244</v>
      </c>
      <c r="AN145" s="73">
        <v>44.319000000000003</v>
      </c>
      <c r="AO145" s="73">
        <v>48.404000000000003</v>
      </c>
      <c r="AP145" s="73">
        <v>52.76</v>
      </c>
      <c r="AQ145" s="73">
        <v>57.392000000000003</v>
      </c>
      <c r="AR145" s="73">
        <v>2012</v>
      </c>
      <c r="AS145" s="74"/>
      <c r="AT145" s="75"/>
      <c r="AU145" s="75"/>
    </row>
    <row r="146" spans="1:47" s="25" customFormat="1" ht="18" customHeight="1">
      <c r="A146" s="73">
        <v>742</v>
      </c>
      <c r="B146" s="73" t="s">
        <v>292</v>
      </c>
      <c r="C146" s="73" t="s">
        <v>293</v>
      </c>
      <c r="D146" s="73">
        <v>1.0449999999999999</v>
      </c>
      <c r="E146" s="73">
        <v>0.86699999999999999</v>
      </c>
      <c r="F146" s="73">
        <v>0.73099999999999998</v>
      </c>
      <c r="G146" s="73">
        <v>0.70199999999999996</v>
      </c>
      <c r="H146" s="73">
        <v>0.61899999999999999</v>
      </c>
      <c r="I146" s="73">
        <v>0.67500000000000004</v>
      </c>
      <c r="J146" s="73">
        <v>1.06</v>
      </c>
      <c r="K146" s="73">
        <v>1.248</v>
      </c>
      <c r="L146" s="73">
        <v>1.512</v>
      </c>
      <c r="M146" s="73">
        <v>1.484</v>
      </c>
      <c r="N146" s="73">
        <v>1.7869999999999999</v>
      </c>
      <c r="O146" s="73">
        <v>1.7649999999999999</v>
      </c>
      <c r="P146" s="73">
        <v>1.851</v>
      </c>
      <c r="Q146" s="73">
        <v>1.411</v>
      </c>
      <c r="R146" s="73">
        <v>1.0940000000000001</v>
      </c>
      <c r="S146" s="73">
        <v>1.444</v>
      </c>
      <c r="T146" s="73">
        <v>1.579</v>
      </c>
      <c r="U146" s="73">
        <v>1.6080000000000001</v>
      </c>
      <c r="V146" s="73">
        <v>1.522</v>
      </c>
      <c r="W146" s="73">
        <v>1.5269999999999999</v>
      </c>
      <c r="X146" s="73">
        <v>1.2969999999999999</v>
      </c>
      <c r="Y146" s="73">
        <v>1.3320000000000001</v>
      </c>
      <c r="Z146" s="73">
        <v>1.4790000000000001</v>
      </c>
      <c r="AA146" s="73">
        <v>1.675</v>
      </c>
      <c r="AB146" s="73">
        <v>1.9379999999999999</v>
      </c>
      <c r="AC146" s="73">
        <v>2.1150000000000002</v>
      </c>
      <c r="AD146" s="73">
        <v>2.202</v>
      </c>
      <c r="AE146" s="73">
        <v>2.524</v>
      </c>
      <c r="AF146" s="73">
        <v>3.1739999999999999</v>
      </c>
      <c r="AG146" s="73">
        <v>3.1709999999999998</v>
      </c>
      <c r="AH146" s="73">
        <v>3.1789999999999998</v>
      </c>
      <c r="AI146" s="73">
        <v>3.7589999999999999</v>
      </c>
      <c r="AJ146" s="73">
        <v>3.9180000000000001</v>
      </c>
      <c r="AK146" s="73">
        <v>4.34</v>
      </c>
      <c r="AL146" s="73">
        <v>4.8380000000000001</v>
      </c>
      <c r="AM146" s="73">
        <v>5.3109999999999999</v>
      </c>
      <c r="AN146" s="73">
        <v>5.8079999999999998</v>
      </c>
      <c r="AO146" s="73">
        <v>6.359</v>
      </c>
      <c r="AP146" s="73">
        <v>6.9669999999999996</v>
      </c>
      <c r="AQ146" s="73">
        <v>7.617</v>
      </c>
      <c r="AR146" s="73">
        <v>2012</v>
      </c>
      <c r="AS146" s="74"/>
      <c r="AT146" s="75"/>
      <c r="AU146" s="75"/>
    </row>
    <row r="147" spans="1:47" s="25" customFormat="1" ht="18" customHeight="1">
      <c r="A147" s="73">
        <v>744</v>
      </c>
      <c r="B147" s="73" t="s">
        <v>294</v>
      </c>
      <c r="C147" s="73" t="s">
        <v>295</v>
      </c>
      <c r="D147" s="73">
        <v>9.5660000000000007</v>
      </c>
      <c r="E147" s="73">
        <v>9.2230000000000008</v>
      </c>
      <c r="F147" s="73">
        <v>8.9</v>
      </c>
      <c r="G147" s="73">
        <v>9.1370000000000005</v>
      </c>
      <c r="H147" s="73">
        <v>9.0329999999999995</v>
      </c>
      <c r="I147" s="73">
        <v>9.2029999999999994</v>
      </c>
      <c r="J147" s="73">
        <v>9.8680000000000003</v>
      </c>
      <c r="K147" s="73">
        <v>10.61</v>
      </c>
      <c r="L147" s="73">
        <v>11.048</v>
      </c>
      <c r="M147" s="73">
        <v>11.054</v>
      </c>
      <c r="N147" s="73">
        <v>13.475</v>
      </c>
      <c r="O147" s="73">
        <v>14.202999999999999</v>
      </c>
      <c r="P147" s="73">
        <v>16.978999999999999</v>
      </c>
      <c r="Q147" s="73">
        <v>15.945</v>
      </c>
      <c r="R147" s="73">
        <v>17.050999999999998</v>
      </c>
      <c r="S147" s="73">
        <v>19.654</v>
      </c>
      <c r="T147" s="73">
        <v>21.283000000000001</v>
      </c>
      <c r="U147" s="73">
        <v>20.747</v>
      </c>
      <c r="V147" s="73">
        <v>21.803000000000001</v>
      </c>
      <c r="W147" s="73">
        <v>22.943000000000001</v>
      </c>
      <c r="X147" s="73">
        <v>21.472999999999999</v>
      </c>
      <c r="Y147" s="73">
        <v>22.065999999999999</v>
      </c>
      <c r="Z147" s="73">
        <v>23.141999999999999</v>
      </c>
      <c r="AA147" s="73">
        <v>27.454000000000001</v>
      </c>
      <c r="AB147" s="73">
        <v>31.184000000000001</v>
      </c>
      <c r="AC147" s="73">
        <v>32.271999999999998</v>
      </c>
      <c r="AD147" s="73">
        <v>34.377000000000002</v>
      </c>
      <c r="AE147" s="73">
        <v>38.909999999999997</v>
      </c>
      <c r="AF147" s="73">
        <v>44.854999999999997</v>
      </c>
      <c r="AG147" s="73">
        <v>43.613999999999997</v>
      </c>
      <c r="AH147" s="73">
        <v>44.054000000000002</v>
      </c>
      <c r="AI147" s="73">
        <v>45.951000000000001</v>
      </c>
      <c r="AJ147" s="73">
        <v>45.238999999999997</v>
      </c>
      <c r="AK147" s="73">
        <v>46.994999999999997</v>
      </c>
      <c r="AL147" s="73">
        <v>49.122</v>
      </c>
      <c r="AM147" s="73">
        <v>50.026000000000003</v>
      </c>
      <c r="AN147" s="73">
        <v>51.466999999999999</v>
      </c>
      <c r="AO147" s="73">
        <v>53.334000000000003</v>
      </c>
      <c r="AP147" s="73">
        <v>55.216999999999999</v>
      </c>
      <c r="AQ147" s="73">
        <v>57.311</v>
      </c>
      <c r="AR147" s="73">
        <v>2012</v>
      </c>
      <c r="AS147" s="74"/>
      <c r="AT147" s="75"/>
      <c r="AU147" s="75"/>
    </row>
    <row r="148" spans="1:47" s="25" customFormat="1" ht="18" customHeight="1">
      <c r="A148" s="73">
        <v>746</v>
      </c>
      <c r="B148" s="73" t="s">
        <v>296</v>
      </c>
      <c r="C148" s="73" t="s">
        <v>297</v>
      </c>
      <c r="D148" s="73">
        <v>4.9409999999999998</v>
      </c>
      <c r="E148" s="73">
        <v>7.9989999999999997</v>
      </c>
      <c r="F148" s="73">
        <v>5.55</v>
      </c>
      <c r="G148" s="73">
        <v>6.3490000000000002</v>
      </c>
      <c r="H148" s="73">
        <v>4.883</v>
      </c>
      <c r="I148" s="73">
        <v>4.4690000000000003</v>
      </c>
      <c r="J148" s="73">
        <v>4.452</v>
      </c>
      <c r="K148" s="73">
        <v>7.18</v>
      </c>
      <c r="L148" s="73">
        <v>7.4370000000000003</v>
      </c>
      <c r="M148" s="73">
        <v>6.03</v>
      </c>
      <c r="N148" s="73">
        <v>4.9180000000000001</v>
      </c>
      <c r="O148" s="73">
        <v>1.9650000000000001</v>
      </c>
      <c r="P148" s="73">
        <v>2.9510000000000001</v>
      </c>
      <c r="Q148" s="73">
        <v>3.319</v>
      </c>
      <c r="R148" s="73">
        <v>4.0970000000000004</v>
      </c>
      <c r="S148" s="73">
        <v>5.976</v>
      </c>
      <c r="T148" s="73">
        <v>6.3019999999999996</v>
      </c>
      <c r="U148" s="73">
        <v>6.5579999999999998</v>
      </c>
      <c r="V148" s="73">
        <v>7.0410000000000004</v>
      </c>
      <c r="W148" s="73">
        <v>6.4320000000000004</v>
      </c>
      <c r="X148" s="73">
        <v>6.0990000000000002</v>
      </c>
      <c r="Y148" s="73">
        <v>6.3410000000000002</v>
      </c>
      <c r="Z148" s="73">
        <v>6.67</v>
      </c>
      <c r="AA148" s="73">
        <v>7.05</v>
      </c>
      <c r="AB148" s="73">
        <v>8.4359999999999999</v>
      </c>
      <c r="AC148" s="73">
        <v>10.039999999999999</v>
      </c>
      <c r="AD148" s="73">
        <v>11.010999999999999</v>
      </c>
      <c r="AE148" s="73">
        <v>13.548999999999999</v>
      </c>
      <c r="AF148" s="73">
        <v>16.376999999999999</v>
      </c>
      <c r="AG148" s="73">
        <v>16.545999999999999</v>
      </c>
      <c r="AH148" s="73">
        <v>17.181000000000001</v>
      </c>
      <c r="AI148" s="73">
        <v>18.212</v>
      </c>
      <c r="AJ148" s="73">
        <v>21.242000000000001</v>
      </c>
      <c r="AK148" s="73">
        <v>22.925999999999998</v>
      </c>
      <c r="AL148" s="73">
        <v>26.085999999999999</v>
      </c>
      <c r="AM148" s="73">
        <v>26.92</v>
      </c>
      <c r="AN148" s="73">
        <v>28.713000000000001</v>
      </c>
      <c r="AO148" s="73">
        <v>30.948</v>
      </c>
      <c r="AP148" s="73">
        <v>33.668999999999997</v>
      </c>
      <c r="AQ148" s="73">
        <v>37.012</v>
      </c>
      <c r="AR148" s="73">
        <v>2013</v>
      </c>
      <c r="AS148" s="74"/>
      <c r="AT148" s="75"/>
      <c r="AU148" s="75"/>
    </row>
    <row r="149" spans="1:47" s="25" customFormat="1" ht="18" customHeight="1">
      <c r="A149" s="73">
        <v>748</v>
      </c>
      <c r="B149" s="73" t="s">
        <v>298</v>
      </c>
      <c r="C149" s="73" t="s">
        <v>299</v>
      </c>
      <c r="D149" s="73">
        <v>2.1219999999999999</v>
      </c>
      <c r="E149" s="73">
        <v>1.8460000000000001</v>
      </c>
      <c r="F149" s="73">
        <v>1.72</v>
      </c>
      <c r="G149" s="73">
        <v>1.571</v>
      </c>
      <c r="H149" s="73">
        <v>1.405</v>
      </c>
      <c r="I149" s="73">
        <v>1.5529999999999999</v>
      </c>
      <c r="J149" s="73">
        <v>2.0369999999999999</v>
      </c>
      <c r="K149" s="73">
        <v>2.37</v>
      </c>
      <c r="L149" s="73">
        <v>2.617</v>
      </c>
      <c r="M149" s="73">
        <v>2.6160000000000001</v>
      </c>
      <c r="N149" s="73">
        <v>3.1019999999999999</v>
      </c>
      <c r="O149" s="73">
        <v>3.1360000000000001</v>
      </c>
      <c r="P149" s="73">
        <v>3.3570000000000002</v>
      </c>
      <c r="Q149" s="73">
        <v>3.2</v>
      </c>
      <c r="R149" s="73">
        <v>1.925</v>
      </c>
      <c r="S149" s="73">
        <v>2.38</v>
      </c>
      <c r="T149" s="73">
        <v>2.5870000000000002</v>
      </c>
      <c r="U149" s="73">
        <v>2.448</v>
      </c>
      <c r="V149" s="73">
        <v>2.8050000000000002</v>
      </c>
      <c r="W149" s="73">
        <v>2.9830000000000001</v>
      </c>
      <c r="X149" s="73">
        <v>2.633</v>
      </c>
      <c r="Y149" s="73">
        <v>2.8359999999999999</v>
      </c>
      <c r="Z149" s="73">
        <v>3.218</v>
      </c>
      <c r="AA149" s="73">
        <v>4.2119999999999997</v>
      </c>
      <c r="AB149" s="73">
        <v>4.843</v>
      </c>
      <c r="AC149" s="73">
        <v>5.4740000000000002</v>
      </c>
      <c r="AD149" s="73">
        <v>5.82</v>
      </c>
      <c r="AE149" s="73">
        <v>6.7619999999999996</v>
      </c>
      <c r="AF149" s="73">
        <v>8.3930000000000007</v>
      </c>
      <c r="AG149" s="73">
        <v>8.3689999999999998</v>
      </c>
      <c r="AH149" s="73">
        <v>9.1359999999999992</v>
      </c>
      <c r="AI149" s="73">
        <v>10.472</v>
      </c>
      <c r="AJ149" s="73">
        <v>11.032</v>
      </c>
      <c r="AK149" s="73">
        <v>12.042</v>
      </c>
      <c r="AL149" s="73">
        <v>13.382</v>
      </c>
      <c r="AM149" s="73">
        <v>14.833</v>
      </c>
      <c r="AN149" s="73">
        <v>16.388000000000002</v>
      </c>
      <c r="AO149" s="73">
        <v>18.134</v>
      </c>
      <c r="AP149" s="73">
        <v>20.021999999999998</v>
      </c>
      <c r="AQ149" s="73">
        <v>22.081</v>
      </c>
      <c r="AR149" s="73">
        <v>2011</v>
      </c>
      <c r="AS149" s="74"/>
      <c r="AT149" s="75"/>
      <c r="AU149" s="75"/>
    </row>
    <row r="150" spans="1:47" s="25" customFormat="1" ht="18" customHeight="1">
      <c r="A150" s="73">
        <v>754</v>
      </c>
      <c r="B150" s="73" t="s">
        <v>300</v>
      </c>
      <c r="C150" s="73" t="s">
        <v>301</v>
      </c>
      <c r="D150" s="73">
        <v>4.3209999999999997</v>
      </c>
      <c r="E150" s="73">
        <v>4.4630000000000001</v>
      </c>
      <c r="F150" s="73">
        <v>4.3070000000000004</v>
      </c>
      <c r="G150" s="73">
        <v>3.718</v>
      </c>
      <c r="H150" s="73">
        <v>3.056</v>
      </c>
      <c r="I150" s="73">
        <v>2.8980000000000001</v>
      </c>
      <c r="J150" s="73">
        <v>1.9970000000000001</v>
      </c>
      <c r="K150" s="73">
        <v>2.4740000000000002</v>
      </c>
      <c r="L150" s="73">
        <v>4.1680000000000001</v>
      </c>
      <c r="M150" s="73">
        <v>4.4420000000000002</v>
      </c>
      <c r="N150" s="73">
        <v>4.157</v>
      </c>
      <c r="O150" s="73">
        <v>3.7549999999999999</v>
      </c>
      <c r="P150" s="73">
        <v>3.6779999999999999</v>
      </c>
      <c r="Q150" s="73">
        <v>3.613</v>
      </c>
      <c r="R150" s="73">
        <v>3.722</v>
      </c>
      <c r="S150" s="73">
        <v>3.859</v>
      </c>
      <c r="T150" s="73">
        <v>3.6379999999999999</v>
      </c>
      <c r="U150" s="73">
        <v>4.3490000000000002</v>
      </c>
      <c r="V150" s="73">
        <v>3.601</v>
      </c>
      <c r="W150" s="73">
        <v>3.4830000000000001</v>
      </c>
      <c r="X150" s="73">
        <v>3.601</v>
      </c>
      <c r="Y150" s="73">
        <v>4.0940000000000003</v>
      </c>
      <c r="Z150" s="73">
        <v>4.194</v>
      </c>
      <c r="AA150" s="73">
        <v>4.9020000000000001</v>
      </c>
      <c r="AB150" s="73">
        <v>6.2210000000000001</v>
      </c>
      <c r="AC150" s="73">
        <v>8.3320000000000007</v>
      </c>
      <c r="AD150" s="73">
        <v>12.757</v>
      </c>
      <c r="AE150" s="73">
        <v>14.057</v>
      </c>
      <c r="AF150" s="73">
        <v>17.911000000000001</v>
      </c>
      <c r="AG150" s="73">
        <v>15.327999999999999</v>
      </c>
      <c r="AH150" s="73">
        <v>20.265000000000001</v>
      </c>
      <c r="AI150" s="73">
        <v>23.731999999999999</v>
      </c>
      <c r="AJ150" s="73">
        <v>24.94</v>
      </c>
      <c r="AK150" s="73">
        <v>26.831</v>
      </c>
      <c r="AL150" s="73">
        <v>25.611000000000001</v>
      </c>
      <c r="AM150" s="73">
        <v>28.864000000000001</v>
      </c>
      <c r="AN150" s="73">
        <v>31.841999999999999</v>
      </c>
      <c r="AO150" s="73">
        <v>34.890999999999998</v>
      </c>
      <c r="AP150" s="73">
        <v>38.08</v>
      </c>
      <c r="AQ150" s="73">
        <v>41.701000000000001</v>
      </c>
      <c r="AR150" s="73">
        <v>2013</v>
      </c>
      <c r="AS150" s="74"/>
      <c r="AT150" s="75"/>
      <c r="AU150" s="75"/>
    </row>
    <row r="151" spans="1:47" s="25" customFormat="1" ht="18" customHeight="1">
      <c r="A151" s="73">
        <v>813</v>
      </c>
      <c r="B151" s="73" t="s">
        <v>302</v>
      </c>
      <c r="C151" s="73" t="s">
        <v>303</v>
      </c>
      <c r="D151" s="73">
        <v>0.18</v>
      </c>
      <c r="E151" s="73">
        <v>0.19</v>
      </c>
      <c r="F151" s="73">
        <v>0.19</v>
      </c>
      <c r="G151" s="73">
        <v>0.17799999999999999</v>
      </c>
      <c r="H151" s="73">
        <v>0.17799999999999999</v>
      </c>
      <c r="I151" s="73">
        <v>0.16300000000000001</v>
      </c>
      <c r="J151" s="73">
        <v>0.14499999999999999</v>
      </c>
      <c r="K151" s="73">
        <v>0.153</v>
      </c>
      <c r="L151" s="73">
        <v>0.17299999999999999</v>
      </c>
      <c r="M151" s="73">
        <v>0.17</v>
      </c>
      <c r="N151" s="73">
        <v>0.21099999999999999</v>
      </c>
      <c r="O151" s="73">
        <v>0.224</v>
      </c>
      <c r="P151" s="73">
        <v>0.26500000000000001</v>
      </c>
      <c r="Q151" s="73">
        <v>0.29599999999999999</v>
      </c>
      <c r="R151" s="73">
        <v>0.36899999999999999</v>
      </c>
      <c r="S151" s="73">
        <v>0.42899999999999999</v>
      </c>
      <c r="T151" s="73">
        <v>0.47299999999999998</v>
      </c>
      <c r="U151" s="73">
        <v>0.495</v>
      </c>
      <c r="V151" s="73">
        <v>0.42299999999999999</v>
      </c>
      <c r="W151" s="73">
        <v>0.44800000000000001</v>
      </c>
      <c r="X151" s="73">
        <v>0.38100000000000001</v>
      </c>
      <c r="Y151" s="73">
        <v>0.38</v>
      </c>
      <c r="Z151" s="73">
        <v>0.32400000000000001</v>
      </c>
      <c r="AA151" s="73">
        <v>0.314</v>
      </c>
      <c r="AB151" s="73">
        <v>0.36299999999999999</v>
      </c>
      <c r="AC151" s="73">
        <v>0.42899999999999999</v>
      </c>
      <c r="AD151" s="73">
        <v>0.47099999999999997</v>
      </c>
      <c r="AE151" s="73">
        <v>0.51600000000000001</v>
      </c>
      <c r="AF151" s="73">
        <v>0.60799999999999998</v>
      </c>
      <c r="AG151" s="73">
        <v>0.59799999999999998</v>
      </c>
      <c r="AH151" s="73">
        <v>0.68200000000000005</v>
      </c>
      <c r="AI151" s="73">
        <v>0.86899999999999999</v>
      </c>
      <c r="AJ151" s="73">
        <v>0.99</v>
      </c>
      <c r="AK151" s="73">
        <v>1.0880000000000001</v>
      </c>
      <c r="AL151" s="73">
        <v>1.159</v>
      </c>
      <c r="AM151" s="73">
        <v>1.2609999999999999</v>
      </c>
      <c r="AN151" s="73">
        <v>1.387</v>
      </c>
      <c r="AO151" s="73">
        <v>1.5029999999999999</v>
      </c>
      <c r="AP151" s="73">
        <v>1.6279999999999999</v>
      </c>
      <c r="AQ151" s="73">
        <v>1.76</v>
      </c>
      <c r="AR151" s="73">
        <v>2011</v>
      </c>
      <c r="AS151" s="74"/>
      <c r="AT151" s="75"/>
      <c r="AU151" s="75"/>
    </row>
    <row r="152" spans="1:47" s="25" customFormat="1" ht="18" customHeight="1">
      <c r="A152" s="73">
        <v>819</v>
      </c>
      <c r="B152" s="73" t="s">
        <v>304</v>
      </c>
      <c r="C152" s="73" t="s">
        <v>305</v>
      </c>
      <c r="D152" s="73">
        <v>1.2310000000000001</v>
      </c>
      <c r="E152" s="73">
        <v>1.264</v>
      </c>
      <c r="F152" s="73">
        <v>1.222</v>
      </c>
      <c r="G152" s="73">
        <v>1.149</v>
      </c>
      <c r="H152" s="73">
        <v>1.2050000000000001</v>
      </c>
      <c r="I152" s="73">
        <v>1.1679999999999999</v>
      </c>
      <c r="J152" s="73">
        <v>1.32</v>
      </c>
      <c r="K152" s="73">
        <v>1.2050000000000001</v>
      </c>
      <c r="L152" s="73">
        <v>1.1359999999999999</v>
      </c>
      <c r="M152" s="73">
        <v>1.21</v>
      </c>
      <c r="N152" s="73">
        <v>1.3280000000000001</v>
      </c>
      <c r="O152" s="73">
        <v>1.3740000000000001</v>
      </c>
      <c r="P152" s="73">
        <v>1.522</v>
      </c>
      <c r="Q152" s="73">
        <v>1.625</v>
      </c>
      <c r="R152" s="73">
        <v>1.8129999999999999</v>
      </c>
      <c r="S152" s="73">
        <v>1.9770000000000001</v>
      </c>
      <c r="T152" s="73">
        <v>2.0960000000000001</v>
      </c>
      <c r="U152" s="73">
        <v>2.105</v>
      </c>
      <c r="V152" s="73">
        <v>1.641</v>
      </c>
      <c r="W152" s="73">
        <v>1.855</v>
      </c>
      <c r="X152" s="73">
        <v>1.6719999999999999</v>
      </c>
      <c r="Y152" s="73">
        <v>1.6479999999999999</v>
      </c>
      <c r="Z152" s="73">
        <v>1.8280000000000001</v>
      </c>
      <c r="AA152" s="73">
        <v>2.2959999999999998</v>
      </c>
      <c r="AB152" s="73">
        <v>2.7040000000000002</v>
      </c>
      <c r="AC152" s="73">
        <v>2.9180000000000001</v>
      </c>
      <c r="AD152" s="73">
        <v>3.012</v>
      </c>
      <c r="AE152" s="73">
        <v>3.3050000000000002</v>
      </c>
      <c r="AF152" s="73">
        <v>3.5230000000000001</v>
      </c>
      <c r="AG152" s="73">
        <v>2.871</v>
      </c>
      <c r="AH152" s="73">
        <v>3.14</v>
      </c>
      <c r="AI152" s="73">
        <v>3.6459999999999999</v>
      </c>
      <c r="AJ152" s="73">
        <v>3.85</v>
      </c>
      <c r="AK152" s="73">
        <v>4.0339999999999998</v>
      </c>
      <c r="AL152" s="73">
        <v>4.173</v>
      </c>
      <c r="AM152" s="73">
        <v>4.34</v>
      </c>
      <c r="AN152" s="73">
        <v>4.508</v>
      </c>
      <c r="AO152" s="73">
        <v>4.6959999999999997</v>
      </c>
      <c r="AP152" s="73">
        <v>4.8929999999999998</v>
      </c>
      <c r="AQ152" s="73">
        <v>5.101</v>
      </c>
      <c r="AR152" s="73">
        <v>2012</v>
      </c>
      <c r="AS152" s="74"/>
      <c r="AT152" s="75"/>
      <c r="AU152" s="75"/>
    </row>
    <row r="153" spans="1:47" s="25" customFormat="1" ht="18" customHeight="1">
      <c r="A153" s="73">
        <v>826</v>
      </c>
      <c r="B153" s="73" t="s">
        <v>306</v>
      </c>
      <c r="C153" s="73" t="s">
        <v>307</v>
      </c>
      <c r="D153" s="73">
        <v>3.9E-2</v>
      </c>
      <c r="E153" s="73">
        <v>4.1000000000000002E-2</v>
      </c>
      <c r="F153" s="73">
        <v>4.1000000000000002E-2</v>
      </c>
      <c r="G153" s="73">
        <v>3.7999999999999999E-2</v>
      </c>
      <c r="H153" s="73">
        <v>4.1000000000000002E-2</v>
      </c>
      <c r="I153" s="73">
        <v>3.2000000000000001E-2</v>
      </c>
      <c r="J153" s="73">
        <v>3.2000000000000001E-2</v>
      </c>
      <c r="K153" s="73">
        <v>3.4000000000000002E-2</v>
      </c>
      <c r="L153" s="73">
        <v>4.2999999999999997E-2</v>
      </c>
      <c r="M153" s="73">
        <v>4.1000000000000002E-2</v>
      </c>
      <c r="N153" s="73">
        <v>0.04</v>
      </c>
      <c r="O153" s="73">
        <v>4.7E-2</v>
      </c>
      <c r="P153" s="73">
        <v>4.8000000000000001E-2</v>
      </c>
      <c r="Q153" s="73">
        <v>4.7E-2</v>
      </c>
      <c r="R153" s="73">
        <v>5.5E-2</v>
      </c>
      <c r="S153" s="73">
        <v>5.6000000000000001E-2</v>
      </c>
      <c r="T153" s="73">
        <v>6.7000000000000004E-2</v>
      </c>
      <c r="U153" s="73">
        <v>6.7000000000000004E-2</v>
      </c>
      <c r="V153" s="73">
        <v>6.6000000000000003E-2</v>
      </c>
      <c r="W153" s="73">
        <v>6.9000000000000006E-2</v>
      </c>
      <c r="X153" s="73">
        <v>6.8000000000000005E-2</v>
      </c>
      <c r="Y153" s="73">
        <v>6.3E-2</v>
      </c>
      <c r="Z153" s="73">
        <v>7.1999999999999995E-2</v>
      </c>
      <c r="AA153" s="73">
        <v>0.09</v>
      </c>
      <c r="AB153" s="73">
        <v>0.10199999999999999</v>
      </c>
      <c r="AC153" s="73">
        <v>0.106</v>
      </c>
      <c r="AD153" s="73">
        <v>0.105</v>
      </c>
      <c r="AE153" s="73">
        <v>0.123</v>
      </c>
      <c r="AF153" s="73">
        <v>0.13500000000000001</v>
      </c>
      <c r="AG153" s="73">
        <v>0.127</v>
      </c>
      <c r="AH153" s="73">
        <v>0.151</v>
      </c>
      <c r="AI153" s="73">
        <v>0.17299999999999999</v>
      </c>
      <c r="AJ153" s="73">
        <v>0.17499999999999999</v>
      </c>
      <c r="AK153" s="73">
        <v>0.17</v>
      </c>
      <c r="AL153" s="73">
        <v>0.16400000000000001</v>
      </c>
      <c r="AM153" s="73">
        <v>0.17</v>
      </c>
      <c r="AN153" s="73">
        <v>0.17699999999999999</v>
      </c>
      <c r="AO153" s="73">
        <v>0.183</v>
      </c>
      <c r="AP153" s="73">
        <v>0.19</v>
      </c>
      <c r="AQ153" s="73">
        <v>0.19700000000000001</v>
      </c>
      <c r="AR153" s="73">
        <v>2009</v>
      </c>
      <c r="AS153" s="74"/>
      <c r="AT153" s="75"/>
      <c r="AU153" s="75"/>
    </row>
    <row r="154" spans="1:47" s="25" customFormat="1" ht="18" customHeight="1">
      <c r="A154" s="73">
        <v>846</v>
      </c>
      <c r="B154" s="73" t="s">
        <v>308</v>
      </c>
      <c r="C154" s="73" t="s">
        <v>309</v>
      </c>
      <c r="D154" s="73">
        <v>0.121</v>
      </c>
      <c r="E154" s="73">
        <v>0.114</v>
      </c>
      <c r="F154" s="73">
        <v>0.114</v>
      </c>
      <c r="G154" s="73">
        <v>0.11700000000000001</v>
      </c>
      <c r="H154" s="73">
        <v>0.14399999999999999</v>
      </c>
      <c r="I154" s="73">
        <v>0.13200000000000001</v>
      </c>
      <c r="J154" s="73">
        <v>0.128</v>
      </c>
      <c r="K154" s="73">
        <v>0.13900000000000001</v>
      </c>
      <c r="L154" s="73">
        <v>0.158</v>
      </c>
      <c r="M154" s="73">
        <v>0.154</v>
      </c>
      <c r="N154" s="73">
        <v>0.16900000000000001</v>
      </c>
      <c r="O154" s="73">
        <v>0.20100000000000001</v>
      </c>
      <c r="P154" s="73">
        <v>0.20899999999999999</v>
      </c>
      <c r="Q154" s="73">
        <v>0.2</v>
      </c>
      <c r="R154" s="73">
        <v>0.23400000000000001</v>
      </c>
      <c r="S154" s="73">
        <v>0.249</v>
      </c>
      <c r="T154" s="73">
        <v>0.26100000000000001</v>
      </c>
      <c r="U154" s="73">
        <v>0.27300000000000002</v>
      </c>
      <c r="V154" s="73">
        <v>0.26200000000000001</v>
      </c>
      <c r="W154" s="73">
        <v>0.26800000000000002</v>
      </c>
      <c r="X154" s="73">
        <v>0.27200000000000002</v>
      </c>
      <c r="Y154" s="73">
        <v>0.25800000000000001</v>
      </c>
      <c r="Z154" s="73">
        <v>0.26300000000000001</v>
      </c>
      <c r="AA154" s="73">
        <v>0.314</v>
      </c>
      <c r="AB154" s="73">
        <v>0.36499999999999999</v>
      </c>
      <c r="AC154" s="73">
        <v>0.39500000000000002</v>
      </c>
      <c r="AD154" s="73">
        <v>0.439</v>
      </c>
      <c r="AE154" s="73">
        <v>0.52600000000000002</v>
      </c>
      <c r="AF154" s="73">
        <v>0.60799999999999998</v>
      </c>
      <c r="AG154" s="73">
        <v>0.61</v>
      </c>
      <c r="AH154" s="73">
        <v>0.70099999999999996</v>
      </c>
      <c r="AI154" s="73">
        <v>0.78600000000000003</v>
      </c>
      <c r="AJ154" s="73">
        <v>0.78700000000000003</v>
      </c>
      <c r="AK154" s="73">
        <v>0.79800000000000004</v>
      </c>
      <c r="AL154" s="73">
        <v>0.81599999999999995</v>
      </c>
      <c r="AM154" s="73">
        <v>0.86699999999999999</v>
      </c>
      <c r="AN154" s="73">
        <v>0.92500000000000004</v>
      </c>
      <c r="AO154" s="73">
        <v>0.98599999999999999</v>
      </c>
      <c r="AP154" s="73">
        <v>1.044</v>
      </c>
      <c r="AQ154" s="73">
        <v>1.1000000000000001</v>
      </c>
      <c r="AR154" s="73">
        <v>2012</v>
      </c>
      <c r="AS154" s="74"/>
      <c r="AT154" s="75"/>
      <c r="AU154" s="75"/>
    </row>
    <row r="155" spans="1:47" s="25" customFormat="1" ht="18" customHeight="1">
      <c r="A155" s="73">
        <v>853</v>
      </c>
      <c r="B155" s="73" t="s">
        <v>310</v>
      </c>
      <c r="C155" s="73" t="s">
        <v>311</v>
      </c>
      <c r="D155" s="73">
        <v>2.7669999999999999</v>
      </c>
      <c r="E155" s="73">
        <v>2.7160000000000002</v>
      </c>
      <c r="F155" s="73">
        <v>2.5760000000000001</v>
      </c>
      <c r="G155" s="73">
        <v>2.5720000000000001</v>
      </c>
      <c r="H155" s="73">
        <v>2.3759999999999999</v>
      </c>
      <c r="I155" s="73">
        <v>2.2000000000000002</v>
      </c>
      <c r="J155" s="73">
        <v>2.3940000000000001</v>
      </c>
      <c r="K155" s="73">
        <v>2.6309999999999998</v>
      </c>
      <c r="L155" s="73">
        <v>3.657</v>
      </c>
      <c r="M155" s="73">
        <v>3.5590000000000002</v>
      </c>
      <c r="N155" s="73">
        <v>3.22</v>
      </c>
      <c r="O155" s="73">
        <v>3.7869999999999999</v>
      </c>
      <c r="P155" s="73">
        <v>4.3780000000000001</v>
      </c>
      <c r="Q155" s="73">
        <v>4.976</v>
      </c>
      <c r="R155" s="73">
        <v>5.468</v>
      </c>
      <c r="S155" s="73">
        <v>4.84</v>
      </c>
      <c r="T155" s="73">
        <v>5.1509999999999998</v>
      </c>
      <c r="U155" s="73">
        <v>4.923</v>
      </c>
      <c r="V155" s="73">
        <v>3.7629999999999999</v>
      </c>
      <c r="W155" s="73">
        <v>3.4340000000000002</v>
      </c>
      <c r="X155" s="73">
        <v>3.4990000000000001</v>
      </c>
      <c r="Y155" s="73">
        <v>3.0680000000000001</v>
      </c>
      <c r="Z155" s="73">
        <v>3.048</v>
      </c>
      <c r="AA155" s="73">
        <v>3.7160000000000002</v>
      </c>
      <c r="AB155" s="73">
        <v>4.1769999999999996</v>
      </c>
      <c r="AC155" s="73">
        <v>4.8659999999999997</v>
      </c>
      <c r="AD155" s="73">
        <v>5.5279999999999996</v>
      </c>
      <c r="AE155" s="73">
        <v>6.3410000000000002</v>
      </c>
      <c r="AF155" s="73">
        <v>8</v>
      </c>
      <c r="AG155" s="73">
        <v>8.1050000000000004</v>
      </c>
      <c r="AH155" s="73">
        <v>9.7159999999999993</v>
      </c>
      <c r="AI155" s="73">
        <v>12.872999999999999</v>
      </c>
      <c r="AJ155" s="73">
        <v>15.391</v>
      </c>
      <c r="AK155" s="73">
        <v>15.413</v>
      </c>
      <c r="AL155" s="73">
        <v>16.096</v>
      </c>
      <c r="AM155" s="73">
        <v>20.327999999999999</v>
      </c>
      <c r="AN155" s="73">
        <v>21.085000000000001</v>
      </c>
      <c r="AO155" s="73">
        <v>21.968</v>
      </c>
      <c r="AP155" s="73">
        <v>23.001000000000001</v>
      </c>
      <c r="AQ155" s="73">
        <v>24.338999999999999</v>
      </c>
      <c r="AR155" s="73">
        <v>2012</v>
      </c>
      <c r="AS155" s="74"/>
      <c r="AT155" s="75"/>
      <c r="AU155" s="75"/>
    </row>
    <row r="156" spans="1:47" s="25" customFormat="1" ht="18" customHeight="1">
      <c r="A156" s="73">
        <v>862</v>
      </c>
      <c r="B156" s="73" t="s">
        <v>312</v>
      </c>
      <c r="C156" s="73" t="s">
        <v>313</v>
      </c>
      <c r="D156" s="73">
        <v>0.127</v>
      </c>
      <c r="E156" s="73">
        <v>0.11899999999999999</v>
      </c>
      <c r="F156" s="73">
        <v>0.122</v>
      </c>
      <c r="G156" s="73">
        <v>0.113</v>
      </c>
      <c r="H156" s="73">
        <v>0.111</v>
      </c>
      <c r="I156" s="73">
        <v>0.106</v>
      </c>
      <c r="J156" s="73">
        <v>0.112</v>
      </c>
      <c r="K156" s="73">
        <v>0.124</v>
      </c>
      <c r="L156" s="73">
        <v>0.13800000000000001</v>
      </c>
      <c r="M156" s="73">
        <v>0.14199999999999999</v>
      </c>
      <c r="N156" s="73">
        <v>0.182</v>
      </c>
      <c r="O156" s="73">
        <v>0.17699999999999999</v>
      </c>
      <c r="P156" s="73">
        <v>0.193</v>
      </c>
      <c r="Q156" s="73">
        <v>0.19800000000000001</v>
      </c>
      <c r="R156" s="73">
        <v>0.158</v>
      </c>
      <c r="S156" s="73">
        <v>0.24199999999999999</v>
      </c>
      <c r="T156" s="73">
        <v>0.25800000000000001</v>
      </c>
      <c r="U156" s="73">
        <v>0.28000000000000003</v>
      </c>
      <c r="V156" s="73">
        <v>0.26800000000000002</v>
      </c>
      <c r="W156" s="73">
        <v>0.26100000000000001</v>
      </c>
      <c r="X156" s="73">
        <v>0.25700000000000001</v>
      </c>
      <c r="Y156" s="73">
        <v>0.26900000000000002</v>
      </c>
      <c r="Z156" s="73">
        <v>0.29699999999999999</v>
      </c>
      <c r="AA156" s="73">
        <v>0.36399999999999999</v>
      </c>
      <c r="AB156" s="73">
        <v>0.42899999999999999</v>
      </c>
      <c r="AC156" s="73">
        <v>0.49</v>
      </c>
      <c r="AD156" s="73">
        <v>0.51300000000000001</v>
      </c>
      <c r="AE156" s="73">
        <v>0.58499999999999996</v>
      </c>
      <c r="AF156" s="73">
        <v>0.64100000000000001</v>
      </c>
      <c r="AG156" s="73">
        <v>0.60799999999999998</v>
      </c>
      <c r="AH156" s="73">
        <v>0.65700000000000003</v>
      </c>
      <c r="AI156" s="73">
        <v>0.75900000000000001</v>
      </c>
      <c r="AJ156" s="73">
        <v>0.80500000000000005</v>
      </c>
      <c r="AK156" s="73">
        <v>0.79300000000000004</v>
      </c>
      <c r="AL156" s="73">
        <v>0.82499999999999996</v>
      </c>
      <c r="AM156" s="73">
        <v>0.86</v>
      </c>
      <c r="AN156" s="73">
        <v>0.874</v>
      </c>
      <c r="AO156" s="73">
        <v>0.89300000000000002</v>
      </c>
      <c r="AP156" s="73">
        <v>0.92300000000000004</v>
      </c>
      <c r="AQ156" s="73">
        <v>0.95899999999999996</v>
      </c>
      <c r="AR156" s="73">
        <v>2013</v>
      </c>
      <c r="AS156" s="74"/>
      <c r="AT156" s="75"/>
      <c r="AU156" s="75"/>
    </row>
    <row r="157" spans="1:47" s="25" customFormat="1" ht="18" customHeight="1">
      <c r="A157" s="73">
        <v>866</v>
      </c>
      <c r="B157" s="73" t="s">
        <v>314</v>
      </c>
      <c r="C157" s="73" t="s">
        <v>315</v>
      </c>
      <c r="D157" s="73">
        <v>7.3999999999999996E-2</v>
      </c>
      <c r="E157" s="73">
        <v>8.2000000000000003E-2</v>
      </c>
      <c r="F157" s="73">
        <v>8.1000000000000003E-2</v>
      </c>
      <c r="G157" s="73">
        <v>0.08</v>
      </c>
      <c r="H157" s="73">
        <v>8.4000000000000005E-2</v>
      </c>
      <c r="I157" s="73">
        <v>7.9000000000000001E-2</v>
      </c>
      <c r="J157" s="73">
        <v>9.4E-2</v>
      </c>
      <c r="K157" s="73">
        <v>0.10199999999999999</v>
      </c>
      <c r="L157" s="73">
        <v>0.11899999999999999</v>
      </c>
      <c r="M157" s="73">
        <v>0.14399999999999999</v>
      </c>
      <c r="N157" s="73">
        <v>0.14799999999999999</v>
      </c>
      <c r="O157" s="73">
        <v>0.17699999999999999</v>
      </c>
      <c r="P157" s="73">
        <v>0.184</v>
      </c>
      <c r="Q157" s="73">
        <v>0.19</v>
      </c>
      <c r="R157" s="73">
        <v>0.19600000000000001</v>
      </c>
      <c r="S157" s="73">
        <v>0.21099999999999999</v>
      </c>
      <c r="T157" s="73">
        <v>0.22900000000000001</v>
      </c>
      <c r="U157" s="73">
        <v>0.22700000000000001</v>
      </c>
      <c r="V157" s="73">
        <v>0.219</v>
      </c>
      <c r="W157" s="73">
        <v>0.2</v>
      </c>
      <c r="X157" s="73">
        <v>0.192</v>
      </c>
      <c r="Y157" s="73">
        <v>0.182</v>
      </c>
      <c r="Z157" s="73">
        <v>0.193</v>
      </c>
      <c r="AA157" s="73">
        <v>0.217</v>
      </c>
      <c r="AB157" s="73">
        <v>0.248</v>
      </c>
      <c r="AC157" s="73">
        <v>0.28100000000000003</v>
      </c>
      <c r="AD157" s="73">
        <v>0.29799999999999999</v>
      </c>
      <c r="AE157" s="73">
        <v>0.32400000000000001</v>
      </c>
      <c r="AF157" s="73">
        <v>0.33300000000000002</v>
      </c>
      <c r="AG157" s="73">
        <v>0.34300000000000003</v>
      </c>
      <c r="AH157" s="73">
        <v>0.39600000000000002</v>
      </c>
      <c r="AI157" s="73">
        <v>0.44700000000000001</v>
      </c>
      <c r="AJ157" s="73">
        <v>0.46800000000000003</v>
      </c>
      <c r="AK157" s="73">
        <v>0.47299999999999998</v>
      </c>
      <c r="AL157" s="73">
        <v>0.49399999999999999</v>
      </c>
      <c r="AM157" s="73">
        <v>0.51600000000000001</v>
      </c>
      <c r="AN157" s="73">
        <v>0.53700000000000003</v>
      </c>
      <c r="AO157" s="73">
        <v>0.55600000000000005</v>
      </c>
      <c r="AP157" s="73">
        <v>0.57399999999999995</v>
      </c>
      <c r="AQ157" s="73">
        <v>0.59499999999999997</v>
      </c>
      <c r="AR157" s="73">
        <v>2012</v>
      </c>
      <c r="AS157" s="74"/>
      <c r="AT157" s="75"/>
      <c r="AU157" s="75"/>
    </row>
    <row r="158" spans="1:47" s="25" customFormat="1" ht="18" customHeight="1">
      <c r="A158" s="73">
        <v>867</v>
      </c>
      <c r="B158" s="73" t="s">
        <v>415</v>
      </c>
      <c r="C158" s="73" t="s">
        <v>410</v>
      </c>
      <c r="D158" s="73" t="s">
        <v>62</v>
      </c>
      <c r="E158" s="73" t="s">
        <v>62</v>
      </c>
      <c r="F158" s="73" t="s">
        <v>62</v>
      </c>
      <c r="G158" s="73" t="s">
        <v>62</v>
      </c>
      <c r="H158" s="73" t="s">
        <v>62</v>
      </c>
      <c r="I158" s="73" t="s">
        <v>62</v>
      </c>
      <c r="J158" s="73" t="s">
        <v>62</v>
      </c>
      <c r="K158" s="73" t="s">
        <v>62</v>
      </c>
      <c r="L158" s="73" t="s">
        <v>62</v>
      </c>
      <c r="M158" s="73" t="s">
        <v>62</v>
      </c>
      <c r="N158" s="73" t="s">
        <v>62</v>
      </c>
      <c r="O158" s="73" t="s">
        <v>62</v>
      </c>
      <c r="P158" s="73" t="s">
        <v>62</v>
      </c>
      <c r="Q158" s="73" t="s">
        <v>62</v>
      </c>
      <c r="R158" s="73" t="s">
        <v>62</v>
      </c>
      <c r="S158" s="73" t="s">
        <v>62</v>
      </c>
      <c r="T158" s="73" t="s">
        <v>62</v>
      </c>
      <c r="U158" s="73">
        <v>0.106</v>
      </c>
      <c r="V158" s="73">
        <v>0.109</v>
      </c>
      <c r="W158" s="73">
        <v>0.108</v>
      </c>
      <c r="X158" s="73">
        <v>0.111</v>
      </c>
      <c r="Y158" s="73">
        <v>0.115</v>
      </c>
      <c r="Z158" s="73">
        <v>0.125</v>
      </c>
      <c r="AA158" s="73">
        <v>0.127</v>
      </c>
      <c r="AB158" s="73">
        <v>0.13100000000000001</v>
      </c>
      <c r="AC158" s="73">
        <v>0.13800000000000001</v>
      </c>
      <c r="AD158" s="73">
        <v>0.14399999999999999</v>
      </c>
      <c r="AE158" s="73">
        <v>0.15</v>
      </c>
      <c r="AF158" s="73">
        <v>0.153</v>
      </c>
      <c r="AG158" s="73">
        <v>0.152</v>
      </c>
      <c r="AH158" s="73">
        <v>0.16300000000000001</v>
      </c>
      <c r="AI158" s="73">
        <v>0.17100000000000001</v>
      </c>
      <c r="AJ158" s="73">
        <v>0.17199999999999999</v>
      </c>
      <c r="AK158" s="73">
        <v>0.17499999999999999</v>
      </c>
      <c r="AL158" s="73">
        <v>0.183</v>
      </c>
      <c r="AM158" s="73">
        <v>0.188</v>
      </c>
      <c r="AN158" s="73">
        <v>0.193</v>
      </c>
      <c r="AO158" s="73">
        <v>0.19800000000000001</v>
      </c>
      <c r="AP158" s="73">
        <v>0.20200000000000001</v>
      </c>
      <c r="AQ158" s="73">
        <v>0.20799999999999999</v>
      </c>
      <c r="AR158" s="73">
        <v>2012</v>
      </c>
      <c r="AS158" s="74"/>
      <c r="AT158" s="75"/>
      <c r="AU158" s="75"/>
    </row>
    <row r="159" spans="1:47" s="25" customFormat="1" ht="18" customHeight="1">
      <c r="A159" s="73">
        <v>868</v>
      </c>
      <c r="B159" s="73" t="s">
        <v>416</v>
      </c>
      <c r="C159" s="73" t="s">
        <v>411</v>
      </c>
      <c r="D159" s="73" t="s">
        <v>62</v>
      </c>
      <c r="E159" s="73" t="s">
        <v>62</v>
      </c>
      <c r="F159" s="73" t="s">
        <v>62</v>
      </c>
      <c r="G159" s="73" t="s">
        <v>62</v>
      </c>
      <c r="H159" s="73" t="s">
        <v>62</v>
      </c>
      <c r="I159" s="73" t="s">
        <v>62</v>
      </c>
      <c r="J159" s="73" t="s">
        <v>62</v>
      </c>
      <c r="K159" s="73" t="s">
        <v>62</v>
      </c>
      <c r="L159" s="73" t="s">
        <v>62</v>
      </c>
      <c r="M159" s="73" t="s">
        <v>62</v>
      </c>
      <c r="N159" s="73" t="s">
        <v>62</v>
      </c>
      <c r="O159" s="73" t="s">
        <v>62</v>
      </c>
      <c r="P159" s="73" t="s">
        <v>62</v>
      </c>
      <c r="Q159" s="73" t="s">
        <v>62</v>
      </c>
      <c r="R159" s="73" t="s">
        <v>62</v>
      </c>
      <c r="S159" s="73">
        <v>0.222</v>
      </c>
      <c r="T159" s="73">
        <v>0.219</v>
      </c>
      <c r="U159" s="73">
        <v>0.20699999999999999</v>
      </c>
      <c r="V159" s="73">
        <v>0.22</v>
      </c>
      <c r="W159" s="73">
        <v>0.221</v>
      </c>
      <c r="X159" s="73">
        <v>0.23300000000000001</v>
      </c>
      <c r="Y159" s="73">
        <v>0.24</v>
      </c>
      <c r="Z159" s="73">
        <v>0.24199999999999999</v>
      </c>
      <c r="AA159" s="73">
        <v>0.245</v>
      </c>
      <c r="AB159" s="73">
        <v>0.24</v>
      </c>
      <c r="AC159" s="73">
        <v>0.25</v>
      </c>
      <c r="AD159" s="73">
        <v>0.253</v>
      </c>
      <c r="AE159" s="73">
        <v>0.25600000000000001</v>
      </c>
      <c r="AF159" s="73">
        <v>0.26200000000000001</v>
      </c>
      <c r="AG159" s="73">
        <v>0.27700000000000002</v>
      </c>
      <c r="AH159" s="73">
        <v>0.29399999999999998</v>
      </c>
      <c r="AI159" s="73">
        <v>0.31</v>
      </c>
      <c r="AJ159" s="73">
        <v>0.32600000000000001</v>
      </c>
      <c r="AK159" s="73">
        <v>0.33300000000000002</v>
      </c>
      <c r="AL159" s="73">
        <v>0.33900000000000002</v>
      </c>
      <c r="AM159" s="73">
        <v>0.34499999999999997</v>
      </c>
      <c r="AN159" s="73">
        <v>0.35199999999999998</v>
      </c>
      <c r="AO159" s="73">
        <v>0.36</v>
      </c>
      <c r="AP159" s="73">
        <v>0.36799999999999999</v>
      </c>
      <c r="AQ159" s="73">
        <v>0.376</v>
      </c>
      <c r="AR159" s="73">
        <v>2012</v>
      </c>
      <c r="AS159" s="74"/>
      <c r="AT159" s="75"/>
      <c r="AU159" s="75"/>
    </row>
    <row r="160" spans="1:47" s="25" customFormat="1" ht="18" customHeight="1">
      <c r="A160" s="73">
        <v>869</v>
      </c>
      <c r="B160" s="73" t="s">
        <v>386</v>
      </c>
      <c r="C160" s="73" t="s">
        <v>387</v>
      </c>
      <c r="D160" s="73" t="s">
        <v>62</v>
      </c>
      <c r="E160" s="73" t="s">
        <v>62</v>
      </c>
      <c r="F160" s="73" t="s">
        <v>62</v>
      </c>
      <c r="G160" s="73" t="s">
        <v>62</v>
      </c>
      <c r="H160" s="73" t="s">
        <v>62</v>
      </c>
      <c r="I160" s="73" t="s">
        <v>62</v>
      </c>
      <c r="J160" s="73" t="s">
        <v>62</v>
      </c>
      <c r="K160" s="73" t="s">
        <v>62</v>
      </c>
      <c r="L160" s="73" t="s">
        <v>62</v>
      </c>
      <c r="M160" s="73" t="s">
        <v>62</v>
      </c>
      <c r="N160" s="73" t="s">
        <v>62</v>
      </c>
      <c r="O160" s="73" t="s">
        <v>62</v>
      </c>
      <c r="P160" s="73" t="s">
        <v>62</v>
      </c>
      <c r="Q160" s="73" t="s">
        <v>62</v>
      </c>
      <c r="R160" s="73" t="s">
        <v>62</v>
      </c>
      <c r="S160" s="73" t="s">
        <v>62</v>
      </c>
      <c r="T160" s="73" t="s">
        <v>62</v>
      </c>
      <c r="U160" s="73" t="s">
        <v>62</v>
      </c>
      <c r="V160" s="73" t="s">
        <v>62</v>
      </c>
      <c r="W160" s="73" t="s">
        <v>62</v>
      </c>
      <c r="X160" s="73">
        <v>1.4E-2</v>
      </c>
      <c r="Y160" s="73">
        <v>1.2999999999999999E-2</v>
      </c>
      <c r="Z160" s="73">
        <v>1.6E-2</v>
      </c>
      <c r="AA160" s="73">
        <v>1.7999999999999999E-2</v>
      </c>
      <c r="AB160" s="73">
        <v>2.1999999999999999E-2</v>
      </c>
      <c r="AC160" s="73">
        <v>2.1999999999999999E-2</v>
      </c>
      <c r="AD160" s="73">
        <v>2.3E-2</v>
      </c>
      <c r="AE160" s="73">
        <v>2.7E-2</v>
      </c>
      <c r="AF160" s="73">
        <v>3.1E-2</v>
      </c>
      <c r="AG160" s="73">
        <v>2.8000000000000001E-2</v>
      </c>
      <c r="AH160" s="73">
        <v>3.2000000000000001E-2</v>
      </c>
      <c r="AI160" s="73">
        <v>3.9E-2</v>
      </c>
      <c r="AJ160" s="73">
        <v>0.04</v>
      </c>
      <c r="AK160" s="73">
        <v>3.7999999999999999E-2</v>
      </c>
      <c r="AL160" s="73">
        <v>3.9E-2</v>
      </c>
      <c r="AM160" s="73">
        <v>4.1000000000000002E-2</v>
      </c>
      <c r="AN160" s="73">
        <v>4.2000000000000003E-2</v>
      </c>
      <c r="AO160" s="73">
        <v>4.2999999999999997E-2</v>
      </c>
      <c r="AP160" s="73">
        <v>4.3999999999999997E-2</v>
      </c>
      <c r="AQ160" s="73">
        <v>4.5999999999999999E-2</v>
      </c>
      <c r="AR160" s="73">
        <v>2012</v>
      </c>
      <c r="AS160" s="74"/>
      <c r="AT160" s="75"/>
      <c r="AU160" s="75"/>
    </row>
    <row r="161" spans="1:47" s="25" customFormat="1" ht="18" customHeight="1">
      <c r="A161" s="73">
        <v>911</v>
      </c>
      <c r="B161" s="73" t="s">
        <v>316</v>
      </c>
      <c r="C161" s="73" t="s">
        <v>317</v>
      </c>
      <c r="D161" s="73" t="s">
        <v>62</v>
      </c>
      <c r="E161" s="73" t="s">
        <v>62</v>
      </c>
      <c r="F161" s="73" t="s">
        <v>62</v>
      </c>
      <c r="G161" s="73" t="s">
        <v>62</v>
      </c>
      <c r="H161" s="73" t="s">
        <v>62</v>
      </c>
      <c r="I161" s="73" t="s">
        <v>62</v>
      </c>
      <c r="J161" s="73" t="s">
        <v>62</v>
      </c>
      <c r="K161" s="73" t="s">
        <v>62</v>
      </c>
      <c r="L161" s="73" t="s">
        <v>62</v>
      </c>
      <c r="M161" s="73" t="s">
        <v>62</v>
      </c>
      <c r="N161" s="73" t="s">
        <v>62</v>
      </c>
      <c r="O161" s="73" t="s">
        <v>62</v>
      </c>
      <c r="P161" s="73">
        <v>0.108</v>
      </c>
      <c r="Q161" s="73">
        <v>0.83499999999999996</v>
      </c>
      <c r="R161" s="73">
        <v>0.64800000000000002</v>
      </c>
      <c r="S161" s="73">
        <v>1.2869999999999999</v>
      </c>
      <c r="T161" s="73">
        <v>1.597</v>
      </c>
      <c r="U161" s="73">
        <v>1.639</v>
      </c>
      <c r="V161" s="73">
        <v>1.8919999999999999</v>
      </c>
      <c r="W161" s="73">
        <v>1.845</v>
      </c>
      <c r="X161" s="73">
        <v>1.9119999999999999</v>
      </c>
      <c r="Y161" s="73">
        <v>2.1179999999999999</v>
      </c>
      <c r="Z161" s="73">
        <v>2.3759999999999999</v>
      </c>
      <c r="AA161" s="73">
        <v>2.8069999999999999</v>
      </c>
      <c r="AB161" s="73">
        <v>3.577</v>
      </c>
      <c r="AC161" s="73">
        <v>4.9000000000000004</v>
      </c>
      <c r="AD161" s="73">
        <v>6.3840000000000003</v>
      </c>
      <c r="AE161" s="73">
        <v>9.2059999999999995</v>
      </c>
      <c r="AF161" s="73">
        <v>11.662000000000001</v>
      </c>
      <c r="AG161" s="73">
        <v>8.6479999999999997</v>
      </c>
      <c r="AH161" s="73">
        <v>9.26</v>
      </c>
      <c r="AI161" s="73">
        <v>10.141999999999999</v>
      </c>
      <c r="AJ161" s="73">
        <v>9.9580000000000002</v>
      </c>
      <c r="AK161" s="73">
        <v>10.430999999999999</v>
      </c>
      <c r="AL161" s="73">
        <v>11.111000000000001</v>
      </c>
      <c r="AM161" s="73">
        <v>11.468999999999999</v>
      </c>
      <c r="AN161" s="73">
        <v>11.78</v>
      </c>
      <c r="AO161" s="73">
        <v>12.387</v>
      </c>
      <c r="AP161" s="73">
        <v>13.304</v>
      </c>
      <c r="AQ161" s="73">
        <v>14.318</v>
      </c>
      <c r="AR161" s="73">
        <v>2012</v>
      </c>
      <c r="AS161" s="74"/>
      <c r="AT161" s="75"/>
      <c r="AU161" s="75"/>
    </row>
    <row r="162" spans="1:47" s="25" customFormat="1" ht="18" customHeight="1">
      <c r="A162" s="73">
        <v>912</v>
      </c>
      <c r="B162" s="73" t="s">
        <v>318</v>
      </c>
      <c r="C162" s="73" t="s">
        <v>319</v>
      </c>
      <c r="D162" s="73" t="s">
        <v>62</v>
      </c>
      <c r="E162" s="73" t="s">
        <v>62</v>
      </c>
      <c r="F162" s="73" t="s">
        <v>62</v>
      </c>
      <c r="G162" s="73" t="s">
        <v>62</v>
      </c>
      <c r="H162" s="73" t="s">
        <v>62</v>
      </c>
      <c r="I162" s="73" t="s">
        <v>62</v>
      </c>
      <c r="J162" s="73" t="s">
        <v>62</v>
      </c>
      <c r="K162" s="73" t="s">
        <v>62</v>
      </c>
      <c r="L162" s="73" t="s">
        <v>62</v>
      </c>
      <c r="M162" s="73" t="s">
        <v>62</v>
      </c>
      <c r="N162" s="73" t="s">
        <v>62</v>
      </c>
      <c r="O162" s="73" t="s">
        <v>62</v>
      </c>
      <c r="P162" s="73">
        <v>1.1930000000000001</v>
      </c>
      <c r="Q162" s="73">
        <v>1.3089999999999999</v>
      </c>
      <c r="R162" s="73">
        <v>2.258</v>
      </c>
      <c r="S162" s="73">
        <v>2.4169999999999998</v>
      </c>
      <c r="T162" s="73">
        <v>3.177</v>
      </c>
      <c r="U162" s="73">
        <v>3.9630000000000001</v>
      </c>
      <c r="V162" s="73">
        <v>4.28</v>
      </c>
      <c r="W162" s="73">
        <v>4.5810000000000004</v>
      </c>
      <c r="X162" s="73">
        <v>5.2729999999999997</v>
      </c>
      <c r="Y162" s="73">
        <v>5.71</v>
      </c>
      <c r="Z162" s="73">
        <v>6.2320000000000002</v>
      </c>
      <c r="AA162" s="73">
        <v>7.2759999999999998</v>
      </c>
      <c r="AB162" s="73">
        <v>8.6820000000000004</v>
      </c>
      <c r="AC162" s="73">
        <v>13.244999999999999</v>
      </c>
      <c r="AD162" s="73">
        <v>21.027000000000001</v>
      </c>
      <c r="AE162" s="73">
        <v>33.090000000000003</v>
      </c>
      <c r="AF162" s="73">
        <v>46.378</v>
      </c>
      <c r="AG162" s="73">
        <v>44.289000000000001</v>
      </c>
      <c r="AH162" s="73">
        <v>52.912999999999997</v>
      </c>
      <c r="AI162" s="73">
        <v>64.819000000000003</v>
      </c>
      <c r="AJ162" s="73">
        <v>68.7</v>
      </c>
      <c r="AK162" s="73">
        <v>73.537000000000006</v>
      </c>
      <c r="AL162" s="73">
        <v>77.912999999999997</v>
      </c>
      <c r="AM162" s="73">
        <v>85.438999999999993</v>
      </c>
      <c r="AN162" s="73">
        <v>91.629000000000005</v>
      </c>
      <c r="AO162" s="73">
        <v>98.771000000000001</v>
      </c>
      <c r="AP162" s="73">
        <v>106.601</v>
      </c>
      <c r="AQ162" s="73">
        <v>113.995</v>
      </c>
      <c r="AR162" s="73">
        <v>2013</v>
      </c>
      <c r="AS162" s="74"/>
      <c r="AT162" s="75"/>
      <c r="AU162" s="75"/>
    </row>
    <row r="163" spans="1:47" s="25" customFormat="1" ht="18" customHeight="1">
      <c r="A163" s="73">
        <v>913</v>
      </c>
      <c r="B163" s="73" t="s">
        <v>320</v>
      </c>
      <c r="C163" s="73" t="s">
        <v>321</v>
      </c>
      <c r="D163" s="73" t="s">
        <v>62</v>
      </c>
      <c r="E163" s="73" t="s">
        <v>62</v>
      </c>
      <c r="F163" s="73" t="s">
        <v>62</v>
      </c>
      <c r="G163" s="73" t="s">
        <v>62</v>
      </c>
      <c r="H163" s="73" t="s">
        <v>62</v>
      </c>
      <c r="I163" s="73" t="s">
        <v>62</v>
      </c>
      <c r="J163" s="73" t="s">
        <v>62</v>
      </c>
      <c r="K163" s="73" t="s">
        <v>62</v>
      </c>
      <c r="L163" s="73" t="s">
        <v>62</v>
      </c>
      <c r="M163" s="73" t="s">
        <v>62</v>
      </c>
      <c r="N163" s="73" t="s">
        <v>62</v>
      </c>
      <c r="O163" s="73" t="s">
        <v>62</v>
      </c>
      <c r="P163" s="73">
        <v>4.1150000000000002</v>
      </c>
      <c r="Q163" s="73">
        <v>3.6619999999999999</v>
      </c>
      <c r="R163" s="73">
        <v>4.8540000000000001</v>
      </c>
      <c r="S163" s="73">
        <v>3.3839999999999999</v>
      </c>
      <c r="T163" s="73">
        <v>14.5</v>
      </c>
      <c r="U163" s="73">
        <v>14.098000000000001</v>
      </c>
      <c r="V163" s="73">
        <v>15.222</v>
      </c>
      <c r="W163" s="73">
        <v>12.138</v>
      </c>
      <c r="X163" s="73">
        <v>10.417999999999999</v>
      </c>
      <c r="Y163" s="73">
        <v>12.355</v>
      </c>
      <c r="Z163" s="73">
        <v>14.595000000000001</v>
      </c>
      <c r="AA163" s="73">
        <v>17.824999999999999</v>
      </c>
      <c r="AB163" s="73">
        <v>23.141999999999999</v>
      </c>
      <c r="AC163" s="73">
        <v>30.21</v>
      </c>
      <c r="AD163" s="73">
        <v>36.962000000000003</v>
      </c>
      <c r="AE163" s="73">
        <v>45.276000000000003</v>
      </c>
      <c r="AF163" s="73">
        <v>60.752000000000002</v>
      </c>
      <c r="AG163" s="73">
        <v>49.209000000000003</v>
      </c>
      <c r="AH163" s="73">
        <v>55.220999999999997</v>
      </c>
      <c r="AI163" s="73">
        <v>59.734999999999999</v>
      </c>
      <c r="AJ163" s="73">
        <v>63.615000000000002</v>
      </c>
      <c r="AK163" s="73">
        <v>71.709999999999994</v>
      </c>
      <c r="AL163" s="73">
        <v>77.171000000000006</v>
      </c>
      <c r="AM163" s="73">
        <v>81.626999999999995</v>
      </c>
      <c r="AN163" s="73">
        <v>87.436000000000007</v>
      </c>
      <c r="AO163" s="73">
        <v>92.641999999999996</v>
      </c>
      <c r="AP163" s="73">
        <v>97.497</v>
      </c>
      <c r="AQ163" s="73">
        <v>103.151</v>
      </c>
      <c r="AR163" s="73">
        <v>2012</v>
      </c>
      <c r="AS163" s="74"/>
      <c r="AT163" s="75"/>
      <c r="AU163" s="75"/>
    </row>
    <row r="164" spans="1:47" s="25" customFormat="1" ht="18" customHeight="1">
      <c r="A164" s="73">
        <v>914</v>
      </c>
      <c r="B164" s="73" t="s">
        <v>322</v>
      </c>
      <c r="C164" s="73" t="s">
        <v>323</v>
      </c>
      <c r="D164" s="73">
        <v>1.833</v>
      </c>
      <c r="E164" s="73">
        <v>2.0990000000000002</v>
      </c>
      <c r="F164" s="73">
        <v>2.1619999999999999</v>
      </c>
      <c r="G164" s="73">
        <v>2.1840000000000002</v>
      </c>
      <c r="H164" s="73">
        <v>2.1560000000000001</v>
      </c>
      <c r="I164" s="73">
        <v>2.202</v>
      </c>
      <c r="J164" s="73">
        <v>2.4359999999999999</v>
      </c>
      <c r="K164" s="73">
        <v>2.4169999999999998</v>
      </c>
      <c r="L164" s="73">
        <v>2.3820000000000001</v>
      </c>
      <c r="M164" s="73">
        <v>2.617</v>
      </c>
      <c r="N164" s="73">
        <v>2.0910000000000002</v>
      </c>
      <c r="O164" s="73">
        <v>1.2549999999999999</v>
      </c>
      <c r="P164" s="73">
        <v>0.79400000000000004</v>
      </c>
      <c r="Q164" s="73">
        <v>1.3759999999999999</v>
      </c>
      <c r="R164" s="73">
        <v>2.2229999999999999</v>
      </c>
      <c r="S164" s="73">
        <v>2.714</v>
      </c>
      <c r="T164" s="73">
        <v>3.0129999999999999</v>
      </c>
      <c r="U164" s="73">
        <v>2.1960000000000002</v>
      </c>
      <c r="V164" s="73">
        <v>2.7290000000000001</v>
      </c>
      <c r="W164" s="73">
        <v>3.43</v>
      </c>
      <c r="X164" s="73">
        <v>3.64</v>
      </c>
      <c r="Y164" s="73">
        <v>4.0650000000000004</v>
      </c>
      <c r="Z164" s="73">
        <v>4.4349999999999996</v>
      </c>
      <c r="AA164" s="73">
        <v>5.7469999999999999</v>
      </c>
      <c r="AB164" s="73">
        <v>7.3520000000000003</v>
      </c>
      <c r="AC164" s="73">
        <v>8.2129999999999992</v>
      </c>
      <c r="AD164" s="73">
        <v>9.0009999999999994</v>
      </c>
      <c r="AE164" s="73">
        <v>10.698</v>
      </c>
      <c r="AF164" s="73">
        <v>12.683</v>
      </c>
      <c r="AG164" s="73">
        <v>11.864000000000001</v>
      </c>
      <c r="AH164" s="73">
        <v>11.705</v>
      </c>
      <c r="AI164" s="73">
        <v>12.678000000000001</v>
      </c>
      <c r="AJ164" s="73">
        <v>12.167</v>
      </c>
      <c r="AK164" s="73">
        <v>12.724</v>
      </c>
      <c r="AL164" s="73">
        <v>13.590999999999999</v>
      </c>
      <c r="AM164" s="73">
        <v>14.52</v>
      </c>
      <c r="AN164" s="73">
        <v>15.641</v>
      </c>
      <c r="AO164" s="73">
        <v>17</v>
      </c>
      <c r="AP164" s="73">
        <v>18.567</v>
      </c>
      <c r="AQ164" s="73">
        <v>20.170000000000002</v>
      </c>
      <c r="AR164" s="73">
        <v>2012</v>
      </c>
      <c r="AS164" s="74"/>
      <c r="AT164" s="75"/>
      <c r="AU164" s="75"/>
    </row>
    <row r="165" spans="1:47" s="25" customFormat="1" ht="18" customHeight="1">
      <c r="A165" s="73">
        <v>915</v>
      </c>
      <c r="B165" s="73" t="s">
        <v>324</v>
      </c>
      <c r="C165" s="73" t="s">
        <v>325</v>
      </c>
      <c r="D165" s="73" t="s">
        <v>62</v>
      </c>
      <c r="E165" s="73" t="s">
        <v>62</v>
      </c>
      <c r="F165" s="73" t="s">
        <v>62</v>
      </c>
      <c r="G165" s="73" t="s">
        <v>62</v>
      </c>
      <c r="H165" s="73" t="s">
        <v>62</v>
      </c>
      <c r="I165" s="73" t="s">
        <v>62</v>
      </c>
      <c r="J165" s="73" t="s">
        <v>62</v>
      </c>
      <c r="K165" s="73" t="s">
        <v>62</v>
      </c>
      <c r="L165" s="73" t="s">
        <v>62</v>
      </c>
      <c r="M165" s="73" t="s">
        <v>62</v>
      </c>
      <c r="N165" s="73" t="s">
        <v>62</v>
      </c>
      <c r="O165" s="73" t="s">
        <v>62</v>
      </c>
      <c r="P165" s="73" t="s">
        <v>62</v>
      </c>
      <c r="Q165" s="73" t="s">
        <v>62</v>
      </c>
      <c r="R165" s="73">
        <v>0.82299999999999995</v>
      </c>
      <c r="S165" s="73">
        <v>1.897</v>
      </c>
      <c r="T165" s="73">
        <v>3.0459999999999998</v>
      </c>
      <c r="U165" s="73">
        <v>3.5750000000000002</v>
      </c>
      <c r="V165" s="73">
        <v>3.62</v>
      </c>
      <c r="W165" s="73">
        <v>2.8029999999999999</v>
      </c>
      <c r="X165" s="73">
        <v>3.0419999999999998</v>
      </c>
      <c r="Y165" s="73">
        <v>3.2050000000000001</v>
      </c>
      <c r="Z165" s="73">
        <v>3.395</v>
      </c>
      <c r="AA165" s="73">
        <v>3.9910000000000001</v>
      </c>
      <c r="AB165" s="73">
        <v>5.1260000000000003</v>
      </c>
      <c r="AC165" s="73">
        <v>6.4109999999999996</v>
      </c>
      <c r="AD165" s="73">
        <v>7.7450000000000001</v>
      </c>
      <c r="AE165" s="73">
        <v>10.173</v>
      </c>
      <c r="AF165" s="73">
        <v>12.795</v>
      </c>
      <c r="AG165" s="73">
        <v>10.766999999999999</v>
      </c>
      <c r="AH165" s="73">
        <v>11.638</v>
      </c>
      <c r="AI165" s="73">
        <v>14.435</v>
      </c>
      <c r="AJ165" s="73">
        <v>15.847</v>
      </c>
      <c r="AK165" s="73">
        <v>16.126999999999999</v>
      </c>
      <c r="AL165" s="73">
        <v>16.125</v>
      </c>
      <c r="AM165" s="73">
        <v>17.457999999999998</v>
      </c>
      <c r="AN165" s="73">
        <v>18.88</v>
      </c>
      <c r="AO165" s="73">
        <v>20.402999999999999</v>
      </c>
      <c r="AP165" s="73">
        <v>22.053999999999998</v>
      </c>
      <c r="AQ165" s="73">
        <v>23.835999999999999</v>
      </c>
      <c r="AR165" s="73">
        <v>2012</v>
      </c>
      <c r="AS165" s="74"/>
      <c r="AT165" s="75"/>
      <c r="AU165" s="75"/>
    </row>
    <row r="166" spans="1:47" s="25" customFormat="1" ht="18" customHeight="1">
      <c r="A166" s="73">
        <v>916</v>
      </c>
      <c r="B166" s="73" t="s">
        <v>326</v>
      </c>
      <c r="C166" s="73" t="s">
        <v>327</v>
      </c>
      <c r="D166" s="73" t="s">
        <v>62</v>
      </c>
      <c r="E166" s="73" t="s">
        <v>62</v>
      </c>
      <c r="F166" s="73" t="s">
        <v>62</v>
      </c>
      <c r="G166" s="73" t="s">
        <v>62</v>
      </c>
      <c r="H166" s="73" t="s">
        <v>62</v>
      </c>
      <c r="I166" s="73" t="s">
        <v>62</v>
      </c>
      <c r="J166" s="73" t="s">
        <v>62</v>
      </c>
      <c r="K166" s="73" t="s">
        <v>62</v>
      </c>
      <c r="L166" s="73" t="s">
        <v>62</v>
      </c>
      <c r="M166" s="73" t="s">
        <v>62</v>
      </c>
      <c r="N166" s="73" t="s">
        <v>62</v>
      </c>
      <c r="O166" s="73" t="s">
        <v>62</v>
      </c>
      <c r="P166" s="73">
        <v>2.875</v>
      </c>
      <c r="Q166" s="73">
        <v>5.1520000000000001</v>
      </c>
      <c r="R166" s="73">
        <v>11.881</v>
      </c>
      <c r="S166" s="73">
        <v>16.638999999999999</v>
      </c>
      <c r="T166" s="73">
        <v>21.035</v>
      </c>
      <c r="U166" s="73">
        <v>22.166</v>
      </c>
      <c r="V166" s="73">
        <v>22.135000000000002</v>
      </c>
      <c r="W166" s="73">
        <v>16.87</v>
      </c>
      <c r="X166" s="73">
        <v>18.292000000000002</v>
      </c>
      <c r="Y166" s="73">
        <v>22.152999999999999</v>
      </c>
      <c r="Z166" s="73">
        <v>24.637</v>
      </c>
      <c r="AA166" s="73">
        <v>30.834</v>
      </c>
      <c r="AB166" s="73">
        <v>43.152000000000001</v>
      </c>
      <c r="AC166" s="73">
        <v>57.125</v>
      </c>
      <c r="AD166" s="73">
        <v>81.003</v>
      </c>
      <c r="AE166" s="73">
        <v>104.85</v>
      </c>
      <c r="AF166" s="73">
        <v>133.44200000000001</v>
      </c>
      <c r="AG166" s="73">
        <v>115.309</v>
      </c>
      <c r="AH166" s="73">
        <v>148.047</v>
      </c>
      <c r="AI166" s="73">
        <v>188.04900000000001</v>
      </c>
      <c r="AJ166" s="73">
        <v>203.517</v>
      </c>
      <c r="AK166" s="73">
        <v>231.876</v>
      </c>
      <c r="AL166" s="73">
        <v>225.619</v>
      </c>
      <c r="AM166" s="73">
        <v>248.68100000000001</v>
      </c>
      <c r="AN166" s="73">
        <v>276.99099999999999</v>
      </c>
      <c r="AO166" s="73">
        <v>310.02699999999999</v>
      </c>
      <c r="AP166" s="73">
        <v>345.55200000000002</v>
      </c>
      <c r="AQ166" s="73">
        <v>386.72500000000002</v>
      </c>
      <c r="AR166" s="73">
        <v>2012</v>
      </c>
      <c r="AS166" s="74"/>
      <c r="AT166" s="75"/>
      <c r="AU166" s="75"/>
    </row>
    <row r="167" spans="1:47" s="25" customFormat="1" ht="18" customHeight="1">
      <c r="A167" s="73">
        <v>917</v>
      </c>
      <c r="B167" s="73" t="s">
        <v>328</v>
      </c>
      <c r="C167" s="73" t="s">
        <v>329</v>
      </c>
      <c r="D167" s="73" t="s">
        <v>62</v>
      </c>
      <c r="E167" s="73" t="s">
        <v>62</v>
      </c>
      <c r="F167" s="73" t="s">
        <v>62</v>
      </c>
      <c r="G167" s="73" t="s">
        <v>62</v>
      </c>
      <c r="H167" s="73" t="s">
        <v>62</v>
      </c>
      <c r="I167" s="73" t="s">
        <v>62</v>
      </c>
      <c r="J167" s="73" t="s">
        <v>62</v>
      </c>
      <c r="K167" s="73" t="s">
        <v>62</v>
      </c>
      <c r="L167" s="73" t="s">
        <v>62</v>
      </c>
      <c r="M167" s="73" t="s">
        <v>62</v>
      </c>
      <c r="N167" s="73" t="s">
        <v>62</v>
      </c>
      <c r="O167" s="73" t="s">
        <v>62</v>
      </c>
      <c r="P167" s="73">
        <v>0.92</v>
      </c>
      <c r="Q167" s="73">
        <v>0.66700000000000004</v>
      </c>
      <c r="R167" s="73">
        <v>1.121</v>
      </c>
      <c r="S167" s="73">
        <v>1.4930000000000001</v>
      </c>
      <c r="T167" s="73">
        <v>1.855</v>
      </c>
      <c r="U167" s="73">
        <v>1.766</v>
      </c>
      <c r="V167" s="73">
        <v>1.6739999999999999</v>
      </c>
      <c r="W167" s="73">
        <v>1.2669999999999999</v>
      </c>
      <c r="X167" s="73">
        <v>1.3680000000000001</v>
      </c>
      <c r="Y167" s="73">
        <v>1.5249999999999999</v>
      </c>
      <c r="Z167" s="73">
        <v>1.6060000000000001</v>
      </c>
      <c r="AA167" s="73">
        <v>1.919</v>
      </c>
      <c r="AB167" s="73">
        <v>2.2149999999999999</v>
      </c>
      <c r="AC167" s="73">
        <v>2.46</v>
      </c>
      <c r="AD167" s="73">
        <v>2.8370000000000002</v>
      </c>
      <c r="AE167" s="73">
        <v>3.8069999999999999</v>
      </c>
      <c r="AF167" s="73">
        <v>5.1310000000000002</v>
      </c>
      <c r="AG167" s="73">
        <v>4.6829999999999998</v>
      </c>
      <c r="AH167" s="73">
        <v>4.7939999999999996</v>
      </c>
      <c r="AI167" s="73">
        <v>6.1989999999999998</v>
      </c>
      <c r="AJ167" s="73">
        <v>6.6029999999999998</v>
      </c>
      <c r="AK167" s="73">
        <v>7.2249999999999996</v>
      </c>
      <c r="AL167" s="73">
        <v>7.6470000000000002</v>
      </c>
      <c r="AM167" s="73">
        <v>8.2430000000000003</v>
      </c>
      <c r="AN167" s="73">
        <v>9.0090000000000003</v>
      </c>
      <c r="AO167" s="73">
        <v>9.7200000000000006</v>
      </c>
      <c r="AP167" s="73">
        <v>10.52</v>
      </c>
      <c r="AQ167" s="73">
        <v>11.372</v>
      </c>
      <c r="AR167" s="73">
        <v>2013</v>
      </c>
      <c r="AS167" s="74"/>
      <c r="AT167" s="75"/>
      <c r="AU167" s="75"/>
    </row>
    <row r="168" spans="1:47" s="25" customFormat="1" ht="18" customHeight="1">
      <c r="A168" s="73">
        <v>918</v>
      </c>
      <c r="B168" s="73" t="s">
        <v>330</v>
      </c>
      <c r="C168" s="73" t="s">
        <v>331</v>
      </c>
      <c r="D168" s="73">
        <v>26.68</v>
      </c>
      <c r="E168" s="73">
        <v>28.777000000000001</v>
      </c>
      <c r="F168" s="73">
        <v>30.013999999999999</v>
      </c>
      <c r="G168" s="73">
        <v>30.843</v>
      </c>
      <c r="H168" s="73">
        <v>32.762999999999998</v>
      </c>
      <c r="I168" s="73">
        <v>28.052</v>
      </c>
      <c r="J168" s="73">
        <v>24.827000000000002</v>
      </c>
      <c r="K168" s="73">
        <v>28.779</v>
      </c>
      <c r="L168" s="73">
        <v>47.030999999999999</v>
      </c>
      <c r="M168" s="73">
        <v>47.899000000000001</v>
      </c>
      <c r="N168" s="73">
        <v>21.119</v>
      </c>
      <c r="O168" s="73">
        <v>2.069</v>
      </c>
      <c r="P168" s="73">
        <v>8.3979999999999997</v>
      </c>
      <c r="Q168" s="73">
        <v>4.5579999999999998</v>
      </c>
      <c r="R168" s="73">
        <v>8.0129999999999999</v>
      </c>
      <c r="S168" s="73">
        <v>13.422000000000001</v>
      </c>
      <c r="T168" s="73">
        <v>10.14</v>
      </c>
      <c r="U168" s="73">
        <v>10.616</v>
      </c>
      <c r="V168" s="73">
        <v>13.154999999999999</v>
      </c>
      <c r="W168" s="73">
        <v>13.29</v>
      </c>
      <c r="X168" s="73">
        <v>12.944000000000001</v>
      </c>
      <c r="Y168" s="73">
        <v>13.875</v>
      </c>
      <c r="Z168" s="73">
        <v>16.026</v>
      </c>
      <c r="AA168" s="73">
        <v>20.706</v>
      </c>
      <c r="AB168" s="73">
        <v>25.315999999999999</v>
      </c>
      <c r="AC168" s="73">
        <v>28.971</v>
      </c>
      <c r="AD168" s="73">
        <v>33.244999999999997</v>
      </c>
      <c r="AE168" s="73">
        <v>42.177</v>
      </c>
      <c r="AF168" s="73">
        <v>52.143000000000001</v>
      </c>
      <c r="AG168" s="73">
        <v>48.654000000000003</v>
      </c>
      <c r="AH168" s="73">
        <v>47.837000000000003</v>
      </c>
      <c r="AI168" s="73">
        <v>53.575000000000003</v>
      </c>
      <c r="AJ168" s="73">
        <v>51.328000000000003</v>
      </c>
      <c r="AK168" s="73">
        <v>53.045999999999999</v>
      </c>
      <c r="AL168" s="73">
        <v>55.084000000000003</v>
      </c>
      <c r="AM168" s="73">
        <v>57.595999999999997</v>
      </c>
      <c r="AN168" s="73">
        <v>60.628</v>
      </c>
      <c r="AO168" s="73">
        <v>64.680999999999997</v>
      </c>
      <c r="AP168" s="73">
        <v>69.248000000000005</v>
      </c>
      <c r="AQ168" s="73">
        <v>74.128</v>
      </c>
      <c r="AR168" s="73">
        <v>2013</v>
      </c>
      <c r="AS168" s="74"/>
      <c r="AT168" s="75"/>
      <c r="AU168" s="75"/>
    </row>
    <row r="169" spans="1:47" s="25" customFormat="1" ht="18" customHeight="1">
      <c r="A169" s="73">
        <v>921</v>
      </c>
      <c r="B169" s="73" t="s">
        <v>332</v>
      </c>
      <c r="C169" s="73" t="s">
        <v>333</v>
      </c>
      <c r="D169" s="73" t="s">
        <v>62</v>
      </c>
      <c r="E169" s="73" t="s">
        <v>62</v>
      </c>
      <c r="F169" s="73" t="s">
        <v>62</v>
      </c>
      <c r="G169" s="73" t="s">
        <v>62</v>
      </c>
      <c r="H169" s="73" t="s">
        <v>62</v>
      </c>
      <c r="I169" s="73" t="s">
        <v>62</v>
      </c>
      <c r="J169" s="73" t="s">
        <v>62</v>
      </c>
      <c r="K169" s="73" t="s">
        <v>62</v>
      </c>
      <c r="L169" s="73" t="s">
        <v>62</v>
      </c>
      <c r="M169" s="73" t="s">
        <v>62</v>
      </c>
      <c r="N169" s="73" t="s">
        <v>62</v>
      </c>
      <c r="O169" s="73" t="s">
        <v>62</v>
      </c>
      <c r="P169" s="73">
        <v>0.86399999999999999</v>
      </c>
      <c r="Q169" s="73">
        <v>1.1100000000000001</v>
      </c>
      <c r="R169" s="73">
        <v>1.1579999999999999</v>
      </c>
      <c r="S169" s="73">
        <v>1.4410000000000001</v>
      </c>
      <c r="T169" s="73">
        <v>1.694</v>
      </c>
      <c r="U169" s="73">
        <v>1.9279999999999999</v>
      </c>
      <c r="V169" s="73">
        <v>1.6970000000000001</v>
      </c>
      <c r="W169" s="73">
        <v>1.1719999999999999</v>
      </c>
      <c r="X169" s="73">
        <v>1.3149999999999999</v>
      </c>
      <c r="Y169" s="73">
        <v>1.4810000000000001</v>
      </c>
      <c r="Z169" s="73">
        <v>1.6619999999999999</v>
      </c>
      <c r="AA169" s="73">
        <v>1.9810000000000001</v>
      </c>
      <c r="AB169" s="73">
        <v>2.5979999999999999</v>
      </c>
      <c r="AC169" s="73">
        <v>2.988</v>
      </c>
      <c r="AD169" s="73">
        <v>3.4079999999999999</v>
      </c>
      <c r="AE169" s="73">
        <v>4.4009999999999998</v>
      </c>
      <c r="AF169" s="73">
        <v>6.0549999999999997</v>
      </c>
      <c r="AG169" s="73">
        <v>5.4379999999999997</v>
      </c>
      <c r="AH169" s="73">
        <v>5.8129999999999997</v>
      </c>
      <c r="AI169" s="73">
        <v>7.0179999999999998</v>
      </c>
      <c r="AJ169" s="73">
        <v>7.2830000000000004</v>
      </c>
      <c r="AK169" s="73">
        <v>7.9690000000000003</v>
      </c>
      <c r="AL169" s="73">
        <v>7.7439999999999998</v>
      </c>
      <c r="AM169" s="73">
        <v>8.1140000000000008</v>
      </c>
      <c r="AN169" s="73">
        <v>8.6590000000000007</v>
      </c>
      <c r="AO169" s="73">
        <v>9.2370000000000001</v>
      </c>
      <c r="AP169" s="73">
        <v>9.8390000000000004</v>
      </c>
      <c r="AQ169" s="73">
        <v>10.516999999999999</v>
      </c>
      <c r="AR169" s="73">
        <v>2013</v>
      </c>
      <c r="AS169" s="74"/>
      <c r="AT169" s="75"/>
      <c r="AU169" s="75"/>
    </row>
    <row r="170" spans="1:47" s="25" customFormat="1" ht="18" customHeight="1">
      <c r="A170" s="73">
        <v>922</v>
      </c>
      <c r="B170" s="73" t="s">
        <v>334</v>
      </c>
      <c r="C170" s="73" t="s">
        <v>335</v>
      </c>
      <c r="D170" s="73" t="s">
        <v>62</v>
      </c>
      <c r="E170" s="73" t="s">
        <v>62</v>
      </c>
      <c r="F170" s="73" t="s">
        <v>62</v>
      </c>
      <c r="G170" s="73" t="s">
        <v>62</v>
      </c>
      <c r="H170" s="73" t="s">
        <v>62</v>
      </c>
      <c r="I170" s="73" t="s">
        <v>62</v>
      </c>
      <c r="J170" s="73" t="s">
        <v>62</v>
      </c>
      <c r="K170" s="73" t="s">
        <v>62</v>
      </c>
      <c r="L170" s="73" t="s">
        <v>62</v>
      </c>
      <c r="M170" s="73" t="s">
        <v>62</v>
      </c>
      <c r="N170" s="73" t="s">
        <v>62</v>
      </c>
      <c r="O170" s="73" t="s">
        <v>62</v>
      </c>
      <c r="P170" s="73">
        <v>85.591999999999999</v>
      </c>
      <c r="Q170" s="73">
        <v>183.816</v>
      </c>
      <c r="R170" s="73">
        <v>276.90199999999999</v>
      </c>
      <c r="S170" s="73">
        <v>313.45100000000002</v>
      </c>
      <c r="T170" s="73">
        <v>391.77499999999998</v>
      </c>
      <c r="U170" s="73">
        <v>404.94600000000003</v>
      </c>
      <c r="V170" s="73">
        <v>271.03800000000001</v>
      </c>
      <c r="W170" s="73">
        <v>195.90700000000001</v>
      </c>
      <c r="X170" s="73">
        <v>259.702</v>
      </c>
      <c r="Y170" s="73">
        <v>306.58300000000003</v>
      </c>
      <c r="Z170" s="73">
        <v>345.125</v>
      </c>
      <c r="AA170" s="73">
        <v>430.28899999999999</v>
      </c>
      <c r="AB170" s="73">
        <v>591.17700000000002</v>
      </c>
      <c r="AC170" s="73">
        <v>763.70399999999995</v>
      </c>
      <c r="AD170" s="73">
        <v>989.93200000000002</v>
      </c>
      <c r="AE170" s="73">
        <v>1299.703</v>
      </c>
      <c r="AF170" s="73">
        <v>1660.846</v>
      </c>
      <c r="AG170" s="73">
        <v>1222.645</v>
      </c>
      <c r="AH170" s="73">
        <v>1524.915</v>
      </c>
      <c r="AI170" s="73">
        <v>1904.79</v>
      </c>
      <c r="AJ170" s="73">
        <v>2017.4690000000001</v>
      </c>
      <c r="AK170" s="73">
        <v>2096.7739999999999</v>
      </c>
      <c r="AL170" s="73">
        <v>2057.3009999999999</v>
      </c>
      <c r="AM170" s="73">
        <v>2098.848</v>
      </c>
      <c r="AN170" s="73">
        <v>2235.5940000000001</v>
      </c>
      <c r="AO170" s="73">
        <v>2348.431</v>
      </c>
      <c r="AP170" s="73">
        <v>2462.6709999999998</v>
      </c>
      <c r="AQ170" s="73">
        <v>2594.739</v>
      </c>
      <c r="AR170" s="73">
        <v>2013</v>
      </c>
      <c r="AS170" s="74"/>
      <c r="AT170" s="75"/>
      <c r="AU170" s="75"/>
    </row>
    <row r="171" spans="1:47" s="25" customFormat="1" ht="18" customHeight="1">
      <c r="A171" s="73">
        <v>923</v>
      </c>
      <c r="B171" s="73" t="s">
        <v>336</v>
      </c>
      <c r="C171" s="73" t="s">
        <v>337</v>
      </c>
      <c r="D171" s="73" t="s">
        <v>62</v>
      </c>
      <c r="E171" s="73" t="s">
        <v>62</v>
      </c>
      <c r="F171" s="73" t="s">
        <v>62</v>
      </c>
      <c r="G171" s="73" t="s">
        <v>62</v>
      </c>
      <c r="H171" s="73" t="s">
        <v>62</v>
      </c>
      <c r="I171" s="73" t="s">
        <v>62</v>
      </c>
      <c r="J171" s="73" t="s">
        <v>62</v>
      </c>
      <c r="K171" s="73" t="s">
        <v>62</v>
      </c>
      <c r="L171" s="73" t="s">
        <v>62</v>
      </c>
      <c r="M171" s="73" t="s">
        <v>62</v>
      </c>
      <c r="N171" s="73" t="s">
        <v>62</v>
      </c>
      <c r="O171" s="73" t="s">
        <v>62</v>
      </c>
      <c r="P171" s="73">
        <v>0.29099999999999998</v>
      </c>
      <c r="Q171" s="73">
        <v>0.67800000000000005</v>
      </c>
      <c r="R171" s="73">
        <v>0.82899999999999996</v>
      </c>
      <c r="S171" s="73">
        <v>0.56899999999999995</v>
      </c>
      <c r="T171" s="73">
        <v>1.052</v>
      </c>
      <c r="U171" s="73">
        <v>1.121</v>
      </c>
      <c r="V171" s="73">
        <v>1.32</v>
      </c>
      <c r="W171" s="73">
        <v>1.087</v>
      </c>
      <c r="X171" s="73">
        <v>0.99099999999999999</v>
      </c>
      <c r="Y171" s="73">
        <v>1.0569999999999999</v>
      </c>
      <c r="Z171" s="73">
        <v>1.212</v>
      </c>
      <c r="AA171" s="73">
        <v>1.5549999999999999</v>
      </c>
      <c r="AB171" s="73">
        <v>2.073</v>
      </c>
      <c r="AC171" s="73">
        <v>2.3109999999999999</v>
      </c>
      <c r="AD171" s="73">
        <v>2.8109999999999999</v>
      </c>
      <c r="AE171" s="73">
        <v>3.7120000000000002</v>
      </c>
      <c r="AF171" s="73">
        <v>5.1349999999999998</v>
      </c>
      <c r="AG171" s="73">
        <v>4.9770000000000003</v>
      </c>
      <c r="AH171" s="73">
        <v>5.6420000000000003</v>
      </c>
      <c r="AI171" s="73">
        <v>6.5229999999999997</v>
      </c>
      <c r="AJ171" s="73">
        <v>7.5919999999999996</v>
      </c>
      <c r="AK171" s="73">
        <v>8.4969999999999999</v>
      </c>
      <c r="AL171" s="73">
        <v>9.1560000000000006</v>
      </c>
      <c r="AM171" s="73">
        <v>9.69</v>
      </c>
      <c r="AN171" s="73">
        <v>10.592000000000001</v>
      </c>
      <c r="AO171" s="73">
        <v>11.595000000000001</v>
      </c>
      <c r="AP171" s="73">
        <v>12.644</v>
      </c>
      <c r="AQ171" s="73">
        <v>13.848000000000001</v>
      </c>
      <c r="AR171" s="73">
        <v>2012</v>
      </c>
      <c r="AS171" s="74"/>
      <c r="AT171" s="75"/>
      <c r="AU171" s="75"/>
    </row>
    <row r="172" spans="1:47" s="25" customFormat="1" ht="18" customHeight="1">
      <c r="A172" s="73">
        <v>924</v>
      </c>
      <c r="B172" s="73" t="s">
        <v>338</v>
      </c>
      <c r="C172" s="73" t="s">
        <v>339</v>
      </c>
      <c r="D172" s="73">
        <v>309.06</v>
      </c>
      <c r="E172" s="73">
        <v>292.36599999999999</v>
      </c>
      <c r="F172" s="73">
        <v>286.56099999999998</v>
      </c>
      <c r="G172" s="73">
        <v>307.46899999999999</v>
      </c>
      <c r="H172" s="73">
        <v>316.51900000000001</v>
      </c>
      <c r="I172" s="73">
        <v>312.77999999999997</v>
      </c>
      <c r="J172" s="73">
        <v>303.17700000000002</v>
      </c>
      <c r="K172" s="73">
        <v>330.05500000000001</v>
      </c>
      <c r="L172" s="73">
        <v>411.73599999999999</v>
      </c>
      <c r="M172" s="73">
        <v>459.78300000000002</v>
      </c>
      <c r="N172" s="73">
        <v>404.495</v>
      </c>
      <c r="O172" s="73">
        <v>424.11599999999999</v>
      </c>
      <c r="P172" s="73">
        <v>499.85899999999998</v>
      </c>
      <c r="Q172" s="73">
        <v>641.06399999999996</v>
      </c>
      <c r="R172" s="73">
        <v>582.673</v>
      </c>
      <c r="S172" s="73">
        <v>756.96400000000006</v>
      </c>
      <c r="T172" s="73">
        <v>892.01</v>
      </c>
      <c r="U172" s="73">
        <v>985.04399999999998</v>
      </c>
      <c r="V172" s="73">
        <v>1045.2</v>
      </c>
      <c r="W172" s="73">
        <v>1100.7750000000001</v>
      </c>
      <c r="X172" s="73">
        <v>1192.854</v>
      </c>
      <c r="Y172" s="73">
        <v>1317.2360000000001</v>
      </c>
      <c r="Z172" s="73">
        <v>1455.56</v>
      </c>
      <c r="AA172" s="73">
        <v>1650.5139999999999</v>
      </c>
      <c r="AB172" s="73">
        <v>1944.674</v>
      </c>
      <c r="AC172" s="73">
        <v>2287.2579999999998</v>
      </c>
      <c r="AD172" s="73">
        <v>2793.1590000000001</v>
      </c>
      <c r="AE172" s="73">
        <v>3504.605</v>
      </c>
      <c r="AF172" s="73">
        <v>4547.7160000000003</v>
      </c>
      <c r="AG172" s="73">
        <v>5105.7690000000002</v>
      </c>
      <c r="AH172" s="73">
        <v>5949.6480000000001</v>
      </c>
      <c r="AI172" s="73">
        <v>7314.482</v>
      </c>
      <c r="AJ172" s="73">
        <v>8386.6769999999997</v>
      </c>
      <c r="AK172" s="73">
        <v>9469.1239999999998</v>
      </c>
      <c r="AL172" s="73">
        <v>10355.35</v>
      </c>
      <c r="AM172" s="73">
        <v>11285.127</v>
      </c>
      <c r="AN172" s="73">
        <v>12235.115</v>
      </c>
      <c r="AO172" s="73">
        <v>13263.313</v>
      </c>
      <c r="AP172" s="73">
        <v>14353.005999999999</v>
      </c>
      <c r="AQ172" s="73">
        <v>15518.856</v>
      </c>
      <c r="AR172" s="73">
        <v>2012</v>
      </c>
      <c r="AS172" s="74"/>
      <c r="AT172" s="75"/>
      <c r="AU172" s="75"/>
    </row>
    <row r="173" spans="1:47" s="25" customFormat="1" ht="18" customHeight="1">
      <c r="A173" s="73">
        <v>925</v>
      </c>
      <c r="B173" s="73" t="s">
        <v>340</v>
      </c>
      <c r="C173" s="73" t="s">
        <v>341</v>
      </c>
      <c r="D173" s="73" t="s">
        <v>62</v>
      </c>
      <c r="E173" s="73" t="s">
        <v>62</v>
      </c>
      <c r="F173" s="73" t="s">
        <v>62</v>
      </c>
      <c r="G173" s="73" t="s">
        <v>62</v>
      </c>
      <c r="H173" s="73" t="s">
        <v>62</v>
      </c>
      <c r="I173" s="73" t="s">
        <v>62</v>
      </c>
      <c r="J173" s="73" t="s">
        <v>62</v>
      </c>
      <c r="K173" s="73" t="s">
        <v>62</v>
      </c>
      <c r="L173" s="73" t="s">
        <v>62</v>
      </c>
      <c r="M173" s="73" t="s">
        <v>62</v>
      </c>
      <c r="N173" s="73" t="s">
        <v>62</v>
      </c>
      <c r="O173" s="73" t="s">
        <v>62</v>
      </c>
      <c r="P173" s="73">
        <v>0.95099999999999996</v>
      </c>
      <c r="Q173" s="73">
        <v>5.3630000000000004</v>
      </c>
      <c r="R173" s="73">
        <v>4.5419999999999998</v>
      </c>
      <c r="S173" s="73">
        <v>5.8739999999999997</v>
      </c>
      <c r="T173" s="73">
        <v>2.379</v>
      </c>
      <c r="U173" s="73">
        <v>2.681</v>
      </c>
      <c r="V173" s="73">
        <v>2.8620000000000001</v>
      </c>
      <c r="W173" s="73">
        <v>3.8570000000000002</v>
      </c>
      <c r="X173" s="73">
        <v>5.0220000000000002</v>
      </c>
      <c r="Y173" s="73">
        <v>6.9329999999999998</v>
      </c>
      <c r="Z173" s="73">
        <v>8.6999999999999993</v>
      </c>
      <c r="AA173" s="73">
        <v>11.423999999999999</v>
      </c>
      <c r="AB173" s="73">
        <v>14.196</v>
      </c>
      <c r="AC173" s="73">
        <v>17.173999999999999</v>
      </c>
      <c r="AD173" s="73">
        <v>21.393000000000001</v>
      </c>
      <c r="AE173" s="73">
        <v>25.962</v>
      </c>
      <c r="AF173" s="73">
        <v>21.515999999999998</v>
      </c>
      <c r="AG173" s="73">
        <v>20.213999999999999</v>
      </c>
      <c r="AH173" s="73">
        <v>22.148</v>
      </c>
      <c r="AI173" s="73">
        <v>29.233000000000001</v>
      </c>
      <c r="AJ173" s="73">
        <v>35.164000000000001</v>
      </c>
      <c r="AK173" s="73">
        <v>40.826000000000001</v>
      </c>
      <c r="AL173" s="73">
        <v>47.542000000000002</v>
      </c>
      <c r="AM173" s="73">
        <v>54.237000000000002</v>
      </c>
      <c r="AN173" s="73">
        <v>62.558999999999997</v>
      </c>
      <c r="AO173" s="73">
        <v>71.105000000000004</v>
      </c>
      <c r="AP173" s="73">
        <v>80.02</v>
      </c>
      <c r="AQ173" s="73">
        <v>90.155000000000001</v>
      </c>
      <c r="AR173" s="73">
        <v>2012</v>
      </c>
      <c r="AS173" s="74"/>
      <c r="AT173" s="75"/>
      <c r="AU173" s="75"/>
    </row>
    <row r="174" spans="1:47" s="25" customFormat="1" ht="18" customHeight="1">
      <c r="A174" s="73">
        <v>926</v>
      </c>
      <c r="B174" s="73" t="s">
        <v>342</v>
      </c>
      <c r="C174" s="73" t="s">
        <v>343</v>
      </c>
      <c r="D174" s="73" t="s">
        <v>62</v>
      </c>
      <c r="E174" s="73" t="s">
        <v>62</v>
      </c>
      <c r="F174" s="73" t="s">
        <v>62</v>
      </c>
      <c r="G174" s="73" t="s">
        <v>62</v>
      </c>
      <c r="H174" s="73" t="s">
        <v>62</v>
      </c>
      <c r="I174" s="73" t="s">
        <v>62</v>
      </c>
      <c r="J174" s="73" t="s">
        <v>62</v>
      </c>
      <c r="K174" s="73" t="s">
        <v>62</v>
      </c>
      <c r="L174" s="73" t="s">
        <v>62</v>
      </c>
      <c r="M174" s="73" t="s">
        <v>62</v>
      </c>
      <c r="N174" s="73" t="s">
        <v>62</v>
      </c>
      <c r="O174" s="73" t="s">
        <v>62</v>
      </c>
      <c r="P174" s="73">
        <v>21.459</v>
      </c>
      <c r="Q174" s="73">
        <v>33.866</v>
      </c>
      <c r="R174" s="73">
        <v>36.755000000000003</v>
      </c>
      <c r="S174" s="73">
        <v>37.009</v>
      </c>
      <c r="T174" s="73">
        <v>44.558999999999997</v>
      </c>
      <c r="U174" s="73">
        <v>50.152000000000001</v>
      </c>
      <c r="V174" s="73">
        <v>41.883000000000003</v>
      </c>
      <c r="W174" s="73">
        <v>31.581</v>
      </c>
      <c r="X174" s="73">
        <v>31.262</v>
      </c>
      <c r="Y174" s="73">
        <v>38.009</v>
      </c>
      <c r="Z174" s="73">
        <v>42.393000000000001</v>
      </c>
      <c r="AA174" s="73">
        <v>50.133000000000003</v>
      </c>
      <c r="AB174" s="73">
        <v>64.888000000000005</v>
      </c>
      <c r="AC174" s="73">
        <v>86.183000000000007</v>
      </c>
      <c r="AD174" s="73">
        <v>107.753</v>
      </c>
      <c r="AE174" s="73">
        <v>142.71899999999999</v>
      </c>
      <c r="AF174" s="73">
        <v>180.11600000000001</v>
      </c>
      <c r="AG174" s="73">
        <v>117.227</v>
      </c>
      <c r="AH174" s="73">
        <v>136.417</v>
      </c>
      <c r="AI174" s="73">
        <v>163.423</v>
      </c>
      <c r="AJ174" s="73">
        <v>176.529</v>
      </c>
      <c r="AK174" s="73">
        <v>178.31299999999999</v>
      </c>
      <c r="AL174" s="73">
        <v>134.88499999999999</v>
      </c>
      <c r="AM174" s="73">
        <v>136.06700000000001</v>
      </c>
      <c r="AN174" s="73">
        <v>148.45699999999999</v>
      </c>
      <c r="AO174" s="73">
        <v>163.67500000000001</v>
      </c>
      <c r="AP174" s="73">
        <v>179.80699999999999</v>
      </c>
      <c r="AQ174" s="73">
        <v>196.27099999999999</v>
      </c>
      <c r="AR174" s="73">
        <v>2013</v>
      </c>
      <c r="AS174" s="74"/>
      <c r="AT174" s="75"/>
      <c r="AU174" s="75"/>
    </row>
    <row r="175" spans="1:47" s="25" customFormat="1" ht="18" customHeight="1">
      <c r="A175" s="73">
        <v>927</v>
      </c>
      <c r="B175" s="73" t="s">
        <v>344</v>
      </c>
      <c r="C175" s="73" t="s">
        <v>345</v>
      </c>
      <c r="D175" s="73" t="s">
        <v>62</v>
      </c>
      <c r="E175" s="73" t="s">
        <v>62</v>
      </c>
      <c r="F175" s="73" t="s">
        <v>62</v>
      </c>
      <c r="G175" s="73" t="s">
        <v>62</v>
      </c>
      <c r="H175" s="73" t="s">
        <v>62</v>
      </c>
      <c r="I175" s="73" t="s">
        <v>62</v>
      </c>
      <c r="J175" s="73" t="s">
        <v>62</v>
      </c>
      <c r="K175" s="73" t="s">
        <v>62</v>
      </c>
      <c r="L175" s="73" t="s">
        <v>62</v>
      </c>
      <c r="M175" s="73" t="s">
        <v>62</v>
      </c>
      <c r="N175" s="73" t="s">
        <v>62</v>
      </c>
      <c r="O175" s="73" t="s">
        <v>62</v>
      </c>
      <c r="P175" s="73">
        <v>3.5710000000000002</v>
      </c>
      <c r="Q175" s="73">
        <v>5.5019999999999998</v>
      </c>
      <c r="R175" s="73">
        <v>6.5209999999999999</v>
      </c>
      <c r="S175" s="73">
        <v>10.167999999999999</v>
      </c>
      <c r="T175" s="73">
        <v>13.922000000000001</v>
      </c>
      <c r="U175" s="73">
        <v>14.705</v>
      </c>
      <c r="V175" s="73">
        <v>14.948</v>
      </c>
      <c r="W175" s="73">
        <v>17.041</v>
      </c>
      <c r="X175" s="73">
        <v>13.717000000000001</v>
      </c>
      <c r="Y175" s="73">
        <v>11.632</v>
      </c>
      <c r="Z175" s="73">
        <v>9.657</v>
      </c>
      <c r="AA175" s="73">
        <v>10.129</v>
      </c>
      <c r="AB175" s="73">
        <v>12.000999999999999</v>
      </c>
      <c r="AC175" s="73">
        <v>14.31</v>
      </c>
      <c r="AD175" s="73">
        <v>17.027000000000001</v>
      </c>
      <c r="AE175" s="73">
        <v>22.306999999999999</v>
      </c>
      <c r="AF175" s="73">
        <v>28.605</v>
      </c>
      <c r="AG175" s="73">
        <v>33.460999999999999</v>
      </c>
      <c r="AH175" s="73">
        <v>38.963000000000001</v>
      </c>
      <c r="AI175" s="73">
        <v>45.420999999999999</v>
      </c>
      <c r="AJ175" s="73">
        <v>51.185000000000002</v>
      </c>
      <c r="AK175" s="73">
        <v>56.805</v>
      </c>
      <c r="AL175" s="73">
        <v>63.079000000000001</v>
      </c>
      <c r="AM175" s="73">
        <v>67.888000000000005</v>
      </c>
      <c r="AN175" s="73">
        <v>74.575000000000003</v>
      </c>
      <c r="AO175" s="73">
        <v>81.566999999999993</v>
      </c>
      <c r="AP175" s="73">
        <v>89.218999999999994</v>
      </c>
      <c r="AQ175" s="73">
        <v>97.59</v>
      </c>
      <c r="AR175" s="73">
        <v>2012</v>
      </c>
      <c r="AS175" s="74"/>
      <c r="AT175" s="75"/>
      <c r="AU175" s="75"/>
    </row>
    <row r="176" spans="1:47" s="25" customFormat="1" ht="18" customHeight="1">
      <c r="A176" s="73">
        <v>935</v>
      </c>
      <c r="B176" s="73" t="s">
        <v>346</v>
      </c>
      <c r="C176" s="73" t="s">
        <v>347</v>
      </c>
      <c r="D176" s="73" t="s">
        <v>62</v>
      </c>
      <c r="E176" s="73" t="s">
        <v>62</v>
      </c>
      <c r="F176" s="73" t="s">
        <v>62</v>
      </c>
      <c r="G176" s="73" t="s">
        <v>62</v>
      </c>
      <c r="H176" s="73" t="s">
        <v>62</v>
      </c>
      <c r="I176" s="73" t="s">
        <v>62</v>
      </c>
      <c r="J176" s="73" t="s">
        <v>62</v>
      </c>
      <c r="K176" s="73" t="s">
        <v>62</v>
      </c>
      <c r="L176" s="73" t="s">
        <v>62</v>
      </c>
      <c r="M176" s="73" t="s">
        <v>62</v>
      </c>
      <c r="N176" s="73" t="s">
        <v>62</v>
      </c>
      <c r="O176" s="73" t="s">
        <v>62</v>
      </c>
      <c r="P176" s="73" t="s">
        <v>62</v>
      </c>
      <c r="Q176" s="73" t="s">
        <v>62</v>
      </c>
      <c r="R176" s="73" t="s">
        <v>62</v>
      </c>
      <c r="S176" s="73">
        <v>57.786000000000001</v>
      </c>
      <c r="T176" s="73">
        <v>64.894999999999996</v>
      </c>
      <c r="U176" s="73">
        <v>59.463999999999999</v>
      </c>
      <c r="V176" s="73">
        <v>63.863</v>
      </c>
      <c r="W176" s="73">
        <v>62.165999999999997</v>
      </c>
      <c r="X176" s="73">
        <v>58.802999999999997</v>
      </c>
      <c r="Y176" s="73">
        <v>64.376000000000005</v>
      </c>
      <c r="Z176" s="73">
        <v>78.424999999999997</v>
      </c>
      <c r="AA176" s="73">
        <v>95.293000000000006</v>
      </c>
      <c r="AB176" s="73">
        <v>113.977</v>
      </c>
      <c r="AC176" s="73">
        <v>130.066</v>
      </c>
      <c r="AD176" s="73">
        <v>148.374</v>
      </c>
      <c r="AE176" s="73">
        <v>180.47900000000001</v>
      </c>
      <c r="AF176" s="73">
        <v>225.42699999999999</v>
      </c>
      <c r="AG176" s="73">
        <v>197.18700000000001</v>
      </c>
      <c r="AH176" s="73">
        <v>198.494</v>
      </c>
      <c r="AI176" s="73">
        <v>216.06100000000001</v>
      </c>
      <c r="AJ176" s="73">
        <v>196.446</v>
      </c>
      <c r="AK176" s="73">
        <v>198.45</v>
      </c>
      <c r="AL176" s="73">
        <v>200.00800000000001</v>
      </c>
      <c r="AM176" s="73">
        <v>208.87200000000001</v>
      </c>
      <c r="AN176" s="73">
        <v>216.708</v>
      </c>
      <c r="AO176" s="73">
        <v>223.47499999999999</v>
      </c>
      <c r="AP176" s="73">
        <v>229.19200000000001</v>
      </c>
      <c r="AQ176" s="73">
        <v>232.55</v>
      </c>
      <c r="AR176" s="73">
        <v>2013</v>
      </c>
      <c r="AS176" s="74"/>
      <c r="AT176" s="75"/>
      <c r="AU176" s="75"/>
    </row>
    <row r="177" spans="1:47" s="25" customFormat="1" ht="18" customHeight="1">
      <c r="A177" s="73">
        <v>936</v>
      </c>
      <c r="B177" s="73" t="s">
        <v>348</v>
      </c>
      <c r="C177" s="73" t="s">
        <v>349</v>
      </c>
      <c r="D177" s="73" t="s">
        <v>62</v>
      </c>
      <c r="E177" s="73" t="s">
        <v>62</v>
      </c>
      <c r="F177" s="73" t="s">
        <v>62</v>
      </c>
      <c r="G177" s="73" t="s">
        <v>62</v>
      </c>
      <c r="H177" s="73" t="s">
        <v>62</v>
      </c>
      <c r="I177" s="73" t="s">
        <v>62</v>
      </c>
      <c r="J177" s="73" t="s">
        <v>62</v>
      </c>
      <c r="K177" s="73" t="s">
        <v>62</v>
      </c>
      <c r="L177" s="73" t="s">
        <v>62</v>
      </c>
      <c r="M177" s="73" t="s">
        <v>62</v>
      </c>
      <c r="N177" s="73" t="s">
        <v>62</v>
      </c>
      <c r="O177" s="73" t="s">
        <v>62</v>
      </c>
      <c r="P177" s="73" t="s">
        <v>62</v>
      </c>
      <c r="Q177" s="73">
        <v>13.414999999999999</v>
      </c>
      <c r="R177" s="73">
        <v>15.478999999999999</v>
      </c>
      <c r="S177" s="73">
        <v>19.594999999999999</v>
      </c>
      <c r="T177" s="73">
        <v>21.161999999999999</v>
      </c>
      <c r="U177" s="73">
        <v>21.399000000000001</v>
      </c>
      <c r="V177" s="73">
        <v>22.384</v>
      </c>
      <c r="W177" s="73">
        <v>20.521000000000001</v>
      </c>
      <c r="X177" s="73">
        <v>20.481999999999999</v>
      </c>
      <c r="Y177" s="73">
        <v>21.117000000000001</v>
      </c>
      <c r="Z177" s="73">
        <v>24.539000000000001</v>
      </c>
      <c r="AA177" s="73">
        <v>33.341999999999999</v>
      </c>
      <c r="AB177" s="73">
        <v>42.241999999999997</v>
      </c>
      <c r="AC177" s="73">
        <v>47.975999999999999</v>
      </c>
      <c r="AD177" s="73">
        <v>55.914999999999999</v>
      </c>
      <c r="AE177" s="73">
        <v>75.143000000000001</v>
      </c>
      <c r="AF177" s="73">
        <v>94.710999999999999</v>
      </c>
      <c r="AG177" s="73">
        <v>87.46</v>
      </c>
      <c r="AH177" s="73">
        <v>87.438000000000002</v>
      </c>
      <c r="AI177" s="73">
        <v>95.971000000000004</v>
      </c>
      <c r="AJ177" s="73">
        <v>91.399000000000001</v>
      </c>
      <c r="AK177" s="73">
        <v>95.805000000000007</v>
      </c>
      <c r="AL177" s="73">
        <v>100.11</v>
      </c>
      <c r="AM177" s="73">
        <v>103.21</v>
      </c>
      <c r="AN177" s="73">
        <v>108.41</v>
      </c>
      <c r="AO177" s="73">
        <v>114.628</v>
      </c>
      <c r="AP177" s="73">
        <v>121.161</v>
      </c>
      <c r="AQ177" s="73">
        <v>127.907</v>
      </c>
      <c r="AR177" s="73">
        <v>2013</v>
      </c>
      <c r="AS177" s="74"/>
      <c r="AT177" s="75"/>
      <c r="AU177" s="75"/>
    </row>
    <row r="178" spans="1:47" s="25" customFormat="1" ht="18" customHeight="1">
      <c r="A178" s="73">
        <v>939</v>
      </c>
      <c r="B178" s="73" t="s">
        <v>350</v>
      </c>
      <c r="C178" s="73" t="s">
        <v>351</v>
      </c>
      <c r="D178" s="73" t="s">
        <v>62</v>
      </c>
      <c r="E178" s="73" t="s">
        <v>62</v>
      </c>
      <c r="F178" s="73" t="s">
        <v>62</v>
      </c>
      <c r="G178" s="73" t="s">
        <v>62</v>
      </c>
      <c r="H178" s="73" t="s">
        <v>62</v>
      </c>
      <c r="I178" s="73" t="s">
        <v>62</v>
      </c>
      <c r="J178" s="73" t="s">
        <v>62</v>
      </c>
      <c r="K178" s="73" t="s">
        <v>62</v>
      </c>
      <c r="L178" s="73" t="s">
        <v>62</v>
      </c>
      <c r="M178" s="73" t="s">
        <v>62</v>
      </c>
      <c r="N178" s="73" t="s">
        <v>62</v>
      </c>
      <c r="O178" s="73" t="s">
        <v>62</v>
      </c>
      <c r="P178" s="73" t="s">
        <v>62</v>
      </c>
      <c r="Q178" s="73">
        <v>1.734</v>
      </c>
      <c r="R178" s="73">
        <v>2.4279999999999999</v>
      </c>
      <c r="S178" s="73">
        <v>3.7850000000000001</v>
      </c>
      <c r="T178" s="73">
        <v>4.7359999999999998</v>
      </c>
      <c r="U178" s="73">
        <v>5.0659999999999998</v>
      </c>
      <c r="V178" s="73">
        <v>5.6120000000000001</v>
      </c>
      <c r="W178" s="73">
        <v>5.73</v>
      </c>
      <c r="X178" s="73">
        <v>5.7060000000000004</v>
      </c>
      <c r="Y178" s="73">
        <v>6.2380000000000004</v>
      </c>
      <c r="Z178" s="73">
        <v>7.3319999999999999</v>
      </c>
      <c r="AA178" s="73">
        <v>9.84</v>
      </c>
      <c r="AB178" s="73">
        <v>12.07</v>
      </c>
      <c r="AC178" s="73">
        <v>14.022</v>
      </c>
      <c r="AD178" s="73">
        <v>16.983000000000001</v>
      </c>
      <c r="AE178" s="73">
        <v>22.257000000000001</v>
      </c>
      <c r="AF178" s="73">
        <v>24.276</v>
      </c>
      <c r="AG178" s="73">
        <v>19.701000000000001</v>
      </c>
      <c r="AH178" s="73">
        <v>19.527000000000001</v>
      </c>
      <c r="AI178" s="73">
        <v>22.824000000000002</v>
      </c>
      <c r="AJ178" s="73">
        <v>22.672999999999998</v>
      </c>
      <c r="AK178" s="73">
        <v>24.888000000000002</v>
      </c>
      <c r="AL178" s="73">
        <v>26.363</v>
      </c>
      <c r="AM178" s="73">
        <v>27.41</v>
      </c>
      <c r="AN178" s="73">
        <v>29.158000000000001</v>
      </c>
      <c r="AO178" s="73">
        <v>31.123000000000001</v>
      </c>
      <c r="AP178" s="73">
        <v>33.204000000000001</v>
      </c>
      <c r="AQ178" s="73">
        <v>35.494999999999997</v>
      </c>
      <c r="AR178" s="73">
        <v>2013</v>
      </c>
      <c r="AS178" s="74"/>
      <c r="AT178" s="75"/>
      <c r="AU178" s="75"/>
    </row>
    <row r="179" spans="1:47" s="25" customFormat="1" ht="18" customHeight="1">
      <c r="A179" s="73">
        <v>941</v>
      </c>
      <c r="B179" s="73" t="s">
        <v>352</v>
      </c>
      <c r="C179" s="73" t="s">
        <v>353</v>
      </c>
      <c r="D179" s="73" t="s">
        <v>62</v>
      </c>
      <c r="E179" s="73" t="s">
        <v>62</v>
      </c>
      <c r="F179" s="73" t="s">
        <v>62</v>
      </c>
      <c r="G179" s="73" t="s">
        <v>62</v>
      </c>
      <c r="H179" s="73" t="s">
        <v>62</v>
      </c>
      <c r="I179" s="73" t="s">
        <v>62</v>
      </c>
      <c r="J179" s="73" t="s">
        <v>62</v>
      </c>
      <c r="K179" s="73" t="s">
        <v>62</v>
      </c>
      <c r="L179" s="73" t="s">
        <v>62</v>
      </c>
      <c r="M179" s="73" t="s">
        <v>62</v>
      </c>
      <c r="N179" s="73" t="s">
        <v>62</v>
      </c>
      <c r="O179" s="73" t="s">
        <v>62</v>
      </c>
      <c r="P179" s="73">
        <v>1.5580000000000001</v>
      </c>
      <c r="Q179" s="73">
        <v>2.5089999999999999</v>
      </c>
      <c r="R179" s="73">
        <v>4.1680000000000001</v>
      </c>
      <c r="S179" s="73">
        <v>4.9749999999999996</v>
      </c>
      <c r="T179" s="73">
        <v>5.665</v>
      </c>
      <c r="U179" s="73">
        <v>6.28</v>
      </c>
      <c r="V179" s="73">
        <v>6.9219999999999997</v>
      </c>
      <c r="W179" s="73">
        <v>7.3339999999999996</v>
      </c>
      <c r="X179" s="73">
        <v>7.7789999999999999</v>
      </c>
      <c r="Y179" s="73">
        <v>8.2219999999999995</v>
      </c>
      <c r="Z179" s="73">
        <v>9.2319999999999993</v>
      </c>
      <c r="AA179" s="73">
        <v>11.151999999999999</v>
      </c>
      <c r="AB179" s="73">
        <v>13.738</v>
      </c>
      <c r="AC179" s="73">
        <v>15.962999999999999</v>
      </c>
      <c r="AD179" s="73">
        <v>19.872</v>
      </c>
      <c r="AE179" s="73">
        <v>28.690999999999999</v>
      </c>
      <c r="AF179" s="73">
        <v>33.612000000000002</v>
      </c>
      <c r="AG179" s="73">
        <v>25.919</v>
      </c>
      <c r="AH179" s="73">
        <v>24.143999999999998</v>
      </c>
      <c r="AI179" s="73">
        <v>28.509</v>
      </c>
      <c r="AJ179" s="73">
        <v>28.393999999999998</v>
      </c>
      <c r="AK179" s="73">
        <v>30.962</v>
      </c>
      <c r="AL179" s="73">
        <v>32.814999999999998</v>
      </c>
      <c r="AM179" s="73">
        <v>34.118000000000002</v>
      </c>
      <c r="AN179" s="73">
        <v>36.137999999999998</v>
      </c>
      <c r="AO179" s="73">
        <v>38.703000000000003</v>
      </c>
      <c r="AP179" s="73">
        <v>41.362000000000002</v>
      </c>
      <c r="AQ179" s="73">
        <v>44.222000000000001</v>
      </c>
      <c r="AR179" s="73">
        <v>2013</v>
      </c>
      <c r="AS179" s="74"/>
      <c r="AT179" s="75"/>
      <c r="AU179" s="75"/>
    </row>
    <row r="180" spans="1:47" s="25" customFormat="1" ht="18" customHeight="1">
      <c r="A180" s="73">
        <v>942</v>
      </c>
      <c r="B180" s="73" t="s">
        <v>354</v>
      </c>
      <c r="C180" s="73" t="s">
        <v>355</v>
      </c>
      <c r="D180" s="73" t="s">
        <v>62</v>
      </c>
      <c r="E180" s="73" t="s">
        <v>62</v>
      </c>
      <c r="F180" s="73" t="s">
        <v>62</v>
      </c>
      <c r="G180" s="73" t="s">
        <v>62</v>
      </c>
      <c r="H180" s="73" t="s">
        <v>62</v>
      </c>
      <c r="I180" s="73" t="s">
        <v>62</v>
      </c>
      <c r="J180" s="73" t="s">
        <v>62</v>
      </c>
      <c r="K180" s="73" t="s">
        <v>62</v>
      </c>
      <c r="L180" s="73" t="s">
        <v>62</v>
      </c>
      <c r="M180" s="73" t="s">
        <v>62</v>
      </c>
      <c r="N180" s="73" t="s">
        <v>62</v>
      </c>
      <c r="O180" s="73" t="s">
        <v>62</v>
      </c>
      <c r="P180" s="73" t="s">
        <v>62</v>
      </c>
      <c r="Q180" s="73" t="s">
        <v>62</v>
      </c>
      <c r="R180" s="73" t="s">
        <v>62</v>
      </c>
      <c r="S180" s="73" t="s">
        <v>62</v>
      </c>
      <c r="T180" s="73" t="s">
        <v>62</v>
      </c>
      <c r="U180" s="73" t="s">
        <v>62</v>
      </c>
      <c r="V180" s="73" t="s">
        <v>62</v>
      </c>
      <c r="W180" s="73" t="s">
        <v>62</v>
      </c>
      <c r="X180" s="73">
        <v>8.6609999999999996</v>
      </c>
      <c r="Y180" s="73">
        <v>11.433</v>
      </c>
      <c r="Z180" s="73">
        <v>15.159000000000001</v>
      </c>
      <c r="AA180" s="73">
        <v>19.579000000000001</v>
      </c>
      <c r="AB180" s="73">
        <v>23.536999999999999</v>
      </c>
      <c r="AC180" s="73">
        <v>25.064</v>
      </c>
      <c r="AD180" s="73">
        <v>29.329000000000001</v>
      </c>
      <c r="AE180" s="73">
        <v>39.155000000000001</v>
      </c>
      <c r="AF180" s="73">
        <v>47.668999999999997</v>
      </c>
      <c r="AG180" s="73">
        <v>40.244</v>
      </c>
      <c r="AH180" s="73">
        <v>36.677</v>
      </c>
      <c r="AI180" s="73">
        <v>43.774000000000001</v>
      </c>
      <c r="AJ180" s="73">
        <v>38.094000000000001</v>
      </c>
      <c r="AK180" s="73">
        <v>42.491999999999997</v>
      </c>
      <c r="AL180" s="73">
        <v>42.648000000000003</v>
      </c>
      <c r="AM180" s="73">
        <v>42.963000000000001</v>
      </c>
      <c r="AN180" s="73">
        <v>44.83</v>
      </c>
      <c r="AO180" s="73">
        <v>47.460999999999999</v>
      </c>
      <c r="AP180" s="73">
        <v>50.524999999999999</v>
      </c>
      <c r="AQ180" s="73">
        <v>54.08</v>
      </c>
      <c r="AR180" s="73">
        <v>2012</v>
      </c>
      <c r="AS180" s="74"/>
      <c r="AT180" s="75"/>
      <c r="AU180" s="75"/>
    </row>
    <row r="181" spans="1:47" s="25" customFormat="1" ht="18" customHeight="1">
      <c r="A181" s="73">
        <v>943</v>
      </c>
      <c r="B181" s="73" t="s">
        <v>356</v>
      </c>
      <c r="C181" s="73" t="s">
        <v>400</v>
      </c>
      <c r="D181" s="73" t="s">
        <v>62</v>
      </c>
      <c r="E181" s="73" t="s">
        <v>62</v>
      </c>
      <c r="F181" s="73" t="s">
        <v>62</v>
      </c>
      <c r="G181" s="73" t="s">
        <v>62</v>
      </c>
      <c r="H181" s="73" t="s">
        <v>62</v>
      </c>
      <c r="I181" s="73" t="s">
        <v>62</v>
      </c>
      <c r="J181" s="73" t="s">
        <v>62</v>
      </c>
      <c r="K181" s="73" t="s">
        <v>62</v>
      </c>
      <c r="L181" s="73" t="s">
        <v>62</v>
      </c>
      <c r="M181" s="73" t="s">
        <v>62</v>
      </c>
      <c r="N181" s="73" t="s">
        <v>62</v>
      </c>
      <c r="O181" s="73" t="s">
        <v>62</v>
      </c>
      <c r="P181" s="73" t="s">
        <v>62</v>
      </c>
      <c r="Q181" s="73" t="s">
        <v>62</v>
      </c>
      <c r="R181" s="73" t="s">
        <v>62</v>
      </c>
      <c r="S181" s="73" t="s">
        <v>62</v>
      </c>
      <c r="T181" s="73" t="s">
        <v>62</v>
      </c>
      <c r="U181" s="73" t="s">
        <v>62</v>
      </c>
      <c r="V181" s="73" t="s">
        <v>62</v>
      </c>
      <c r="W181" s="73" t="s">
        <v>62</v>
      </c>
      <c r="X181" s="73" t="s">
        <v>62</v>
      </c>
      <c r="Y181" s="73">
        <v>1.1599999999999999</v>
      </c>
      <c r="Z181" s="73">
        <v>1.2849999999999999</v>
      </c>
      <c r="AA181" s="73">
        <v>1.708</v>
      </c>
      <c r="AB181" s="73">
        <v>2.0760000000000001</v>
      </c>
      <c r="AC181" s="73">
        <v>2.2610000000000001</v>
      </c>
      <c r="AD181" s="73">
        <v>2.698</v>
      </c>
      <c r="AE181" s="73">
        <v>3.6739999999999999</v>
      </c>
      <c r="AF181" s="73">
        <v>4.5410000000000004</v>
      </c>
      <c r="AG181" s="73">
        <v>4.1520000000000001</v>
      </c>
      <c r="AH181" s="73">
        <v>4.1180000000000003</v>
      </c>
      <c r="AI181" s="73">
        <v>4.5</v>
      </c>
      <c r="AJ181" s="73">
        <v>4.048</v>
      </c>
      <c r="AK181" s="73">
        <v>4.431</v>
      </c>
      <c r="AL181" s="73">
        <v>4.66</v>
      </c>
      <c r="AM181" s="73">
        <v>4.9530000000000003</v>
      </c>
      <c r="AN181" s="73">
        <v>5.2279999999999998</v>
      </c>
      <c r="AO181" s="73">
        <v>5.5529999999999999</v>
      </c>
      <c r="AP181" s="73">
        <v>5.9219999999999997</v>
      </c>
      <c r="AQ181" s="73">
        <v>6.2930000000000001</v>
      </c>
      <c r="AR181" s="73">
        <v>2011</v>
      </c>
      <c r="AS181" s="74"/>
      <c r="AT181" s="75"/>
      <c r="AU181" s="75"/>
    </row>
    <row r="182" spans="1:47" s="25" customFormat="1" ht="18" customHeight="1">
      <c r="A182" s="73">
        <v>944</v>
      </c>
      <c r="B182" s="73" t="s">
        <v>357</v>
      </c>
      <c r="C182" s="73" t="s">
        <v>358</v>
      </c>
      <c r="D182" s="73">
        <v>22.613</v>
      </c>
      <c r="E182" s="73">
        <v>23.189</v>
      </c>
      <c r="F182" s="73">
        <v>23.616</v>
      </c>
      <c r="G182" s="73">
        <v>21.431999999999999</v>
      </c>
      <c r="H182" s="73">
        <v>20.779</v>
      </c>
      <c r="I182" s="73">
        <v>21.042000000000002</v>
      </c>
      <c r="J182" s="73">
        <v>24.238</v>
      </c>
      <c r="K182" s="73">
        <v>26.638999999999999</v>
      </c>
      <c r="L182" s="73">
        <v>29.15</v>
      </c>
      <c r="M182" s="73">
        <v>29.759</v>
      </c>
      <c r="N182" s="73">
        <v>33.725999999999999</v>
      </c>
      <c r="O182" s="73">
        <v>34.106000000000002</v>
      </c>
      <c r="P182" s="73">
        <v>38.01</v>
      </c>
      <c r="Q182" s="73">
        <v>39.378</v>
      </c>
      <c r="R182" s="73">
        <v>42.347000000000001</v>
      </c>
      <c r="S182" s="73">
        <v>45.573999999999998</v>
      </c>
      <c r="T182" s="73">
        <v>45.930999999999997</v>
      </c>
      <c r="U182" s="73">
        <v>46.533000000000001</v>
      </c>
      <c r="V182" s="73">
        <v>47.951999999999998</v>
      </c>
      <c r="W182" s="73">
        <v>48.255000000000003</v>
      </c>
      <c r="X182" s="73">
        <v>46.386000000000003</v>
      </c>
      <c r="Y182" s="73">
        <v>52.720999999999997</v>
      </c>
      <c r="Z182" s="73">
        <v>66.388999999999996</v>
      </c>
      <c r="AA182" s="73">
        <v>83.537999999999997</v>
      </c>
      <c r="AB182" s="73">
        <v>101.926</v>
      </c>
      <c r="AC182" s="73">
        <v>110.322</v>
      </c>
      <c r="AD182" s="73">
        <v>112.529</v>
      </c>
      <c r="AE182" s="73">
        <v>136.09200000000001</v>
      </c>
      <c r="AF182" s="73">
        <v>154.22</v>
      </c>
      <c r="AG182" s="73">
        <v>126.65</v>
      </c>
      <c r="AH182" s="73">
        <v>127.503</v>
      </c>
      <c r="AI182" s="73">
        <v>137.71799999999999</v>
      </c>
      <c r="AJ182" s="73">
        <v>124.587</v>
      </c>
      <c r="AK182" s="73">
        <v>132.26</v>
      </c>
      <c r="AL182" s="73">
        <v>129.68700000000001</v>
      </c>
      <c r="AM182" s="73">
        <v>132.178</v>
      </c>
      <c r="AN182" s="73">
        <v>137.76</v>
      </c>
      <c r="AO182" s="73">
        <v>144.054</v>
      </c>
      <c r="AP182" s="73">
        <v>150.233</v>
      </c>
      <c r="AQ182" s="73">
        <v>156.65799999999999</v>
      </c>
      <c r="AR182" s="73">
        <v>2012</v>
      </c>
      <c r="AS182" s="74"/>
      <c r="AT182" s="75"/>
      <c r="AU182" s="75"/>
    </row>
    <row r="183" spans="1:47" s="25" customFormat="1" ht="18" customHeight="1">
      <c r="A183" s="73">
        <v>946</v>
      </c>
      <c r="B183" s="73" t="s">
        <v>359</v>
      </c>
      <c r="C183" s="73" t="s">
        <v>360</v>
      </c>
      <c r="D183" s="73" t="s">
        <v>62</v>
      </c>
      <c r="E183" s="73" t="s">
        <v>62</v>
      </c>
      <c r="F183" s="73" t="s">
        <v>62</v>
      </c>
      <c r="G183" s="73" t="s">
        <v>62</v>
      </c>
      <c r="H183" s="73" t="s">
        <v>62</v>
      </c>
      <c r="I183" s="73" t="s">
        <v>62</v>
      </c>
      <c r="J183" s="73" t="s">
        <v>62</v>
      </c>
      <c r="K183" s="73" t="s">
        <v>62</v>
      </c>
      <c r="L183" s="73" t="s">
        <v>62</v>
      </c>
      <c r="M183" s="73" t="s">
        <v>62</v>
      </c>
      <c r="N183" s="73" t="s">
        <v>62</v>
      </c>
      <c r="O183" s="73" t="s">
        <v>62</v>
      </c>
      <c r="P183" s="73" t="s">
        <v>62</v>
      </c>
      <c r="Q183" s="73" t="s">
        <v>62</v>
      </c>
      <c r="R183" s="73" t="s">
        <v>62</v>
      </c>
      <c r="S183" s="73">
        <v>6.7309999999999999</v>
      </c>
      <c r="T183" s="73">
        <v>8.4269999999999996</v>
      </c>
      <c r="U183" s="73">
        <v>10.129</v>
      </c>
      <c r="V183" s="73">
        <v>11.254</v>
      </c>
      <c r="W183" s="73">
        <v>10.971</v>
      </c>
      <c r="X183" s="73">
        <v>11.500999999999999</v>
      </c>
      <c r="Y183" s="73">
        <v>12.22</v>
      </c>
      <c r="Z183" s="73">
        <v>14.238</v>
      </c>
      <c r="AA183" s="73">
        <v>18.698</v>
      </c>
      <c r="AB183" s="73">
        <v>22.655999999999999</v>
      </c>
      <c r="AC183" s="73">
        <v>26.1</v>
      </c>
      <c r="AD183" s="73">
        <v>30.24</v>
      </c>
      <c r="AE183" s="73">
        <v>39.319000000000003</v>
      </c>
      <c r="AF183" s="73">
        <v>47.482999999999997</v>
      </c>
      <c r="AG183" s="73">
        <v>37.049999999999997</v>
      </c>
      <c r="AH183" s="73">
        <v>36.709000000000003</v>
      </c>
      <c r="AI183" s="73">
        <v>43.082999999999998</v>
      </c>
      <c r="AJ183" s="73">
        <v>42.338999999999999</v>
      </c>
      <c r="AK183" s="73">
        <v>46.506999999999998</v>
      </c>
      <c r="AL183" s="73">
        <v>48.722000000000001</v>
      </c>
      <c r="AM183" s="73">
        <v>51.002000000000002</v>
      </c>
      <c r="AN183" s="73">
        <v>54.462000000000003</v>
      </c>
      <c r="AO183" s="73">
        <v>58.481000000000002</v>
      </c>
      <c r="AP183" s="73">
        <v>62.75</v>
      </c>
      <c r="AQ183" s="73">
        <v>67.375</v>
      </c>
      <c r="AR183" s="73">
        <v>2013</v>
      </c>
      <c r="AS183" s="74"/>
      <c r="AT183" s="75"/>
      <c r="AU183" s="75"/>
    </row>
    <row r="184" spans="1:47" s="25" customFormat="1" ht="18" customHeight="1">
      <c r="A184" s="73">
        <v>948</v>
      </c>
      <c r="B184" s="73" t="s">
        <v>361</v>
      </c>
      <c r="C184" s="73" t="s">
        <v>362</v>
      </c>
      <c r="D184" s="73">
        <v>2.7280000000000002</v>
      </c>
      <c r="E184" s="73">
        <v>2.8540000000000001</v>
      </c>
      <c r="F184" s="73">
        <v>2.9630000000000001</v>
      </c>
      <c r="G184" s="73">
        <v>3.0710000000000002</v>
      </c>
      <c r="H184" s="73">
        <v>2.8370000000000002</v>
      </c>
      <c r="I184" s="73">
        <v>3.294</v>
      </c>
      <c r="J184" s="73">
        <v>3.6360000000000001</v>
      </c>
      <c r="K184" s="73">
        <v>4.0860000000000003</v>
      </c>
      <c r="L184" s="73">
        <v>4.1040000000000001</v>
      </c>
      <c r="M184" s="73">
        <v>4.2750000000000004</v>
      </c>
      <c r="N184" s="73">
        <v>2.6779999999999999</v>
      </c>
      <c r="O184" s="73">
        <v>2.8210000000000002</v>
      </c>
      <c r="P184" s="73">
        <v>1.5660000000000001</v>
      </c>
      <c r="Q184" s="73">
        <v>0.77200000000000002</v>
      </c>
      <c r="R184" s="73">
        <v>0.92600000000000005</v>
      </c>
      <c r="S184" s="73">
        <v>1.452</v>
      </c>
      <c r="T184" s="73">
        <v>1.3460000000000001</v>
      </c>
      <c r="U184" s="73">
        <v>1.181</v>
      </c>
      <c r="V184" s="73">
        <v>1.1240000000000001</v>
      </c>
      <c r="W184" s="73">
        <v>1.0569999999999999</v>
      </c>
      <c r="X184" s="73">
        <v>1.137</v>
      </c>
      <c r="Y184" s="73">
        <v>1.268</v>
      </c>
      <c r="Z184" s="73">
        <v>1.397</v>
      </c>
      <c r="AA184" s="73">
        <v>1.595</v>
      </c>
      <c r="AB184" s="73">
        <v>1.99</v>
      </c>
      <c r="AC184" s="73">
        <v>2.524</v>
      </c>
      <c r="AD184" s="73">
        <v>3.4209999999999998</v>
      </c>
      <c r="AE184" s="73">
        <v>4.2350000000000003</v>
      </c>
      <c r="AF184" s="73">
        <v>5.6070000000000002</v>
      </c>
      <c r="AG184" s="73">
        <v>4.5839999999999996</v>
      </c>
      <c r="AH184" s="73">
        <v>6.1970000000000001</v>
      </c>
      <c r="AI184" s="73">
        <v>8.7609999999999992</v>
      </c>
      <c r="AJ184" s="73">
        <v>10.321999999999999</v>
      </c>
      <c r="AK184" s="73">
        <v>11.516</v>
      </c>
      <c r="AL184" s="73">
        <v>11.725</v>
      </c>
      <c r="AM184" s="73">
        <v>12.222</v>
      </c>
      <c r="AN184" s="73">
        <v>12.976000000000001</v>
      </c>
      <c r="AO184" s="73">
        <v>14.111000000000001</v>
      </c>
      <c r="AP184" s="73">
        <v>15.287000000000001</v>
      </c>
      <c r="AQ184" s="73">
        <v>16.399000000000001</v>
      </c>
      <c r="AR184" s="73">
        <v>2012</v>
      </c>
      <c r="AS184" s="74"/>
      <c r="AT184" s="75"/>
      <c r="AU184" s="75"/>
    </row>
    <row r="185" spans="1:47" s="25" customFormat="1" ht="14.25">
      <c r="A185" s="73">
        <v>960</v>
      </c>
      <c r="B185" s="73" t="s">
        <v>363</v>
      </c>
      <c r="C185" s="73" t="s">
        <v>364</v>
      </c>
      <c r="D185" s="73" t="s">
        <v>62</v>
      </c>
      <c r="E185" s="73" t="s">
        <v>62</v>
      </c>
      <c r="F185" s="73" t="s">
        <v>62</v>
      </c>
      <c r="G185" s="73" t="s">
        <v>62</v>
      </c>
      <c r="H185" s="73" t="s">
        <v>62</v>
      </c>
      <c r="I185" s="73" t="s">
        <v>62</v>
      </c>
      <c r="J185" s="73" t="s">
        <v>62</v>
      </c>
      <c r="K185" s="73" t="s">
        <v>62</v>
      </c>
      <c r="L185" s="73" t="s">
        <v>62</v>
      </c>
      <c r="M185" s="73" t="s">
        <v>62</v>
      </c>
      <c r="N185" s="73" t="s">
        <v>62</v>
      </c>
      <c r="O185" s="73" t="s">
        <v>62</v>
      </c>
      <c r="P185" s="73">
        <v>12.089</v>
      </c>
      <c r="Q185" s="73">
        <v>12.815</v>
      </c>
      <c r="R185" s="73">
        <v>17.143999999999998</v>
      </c>
      <c r="S185" s="73">
        <v>22.119</v>
      </c>
      <c r="T185" s="73">
        <v>23.303999999999998</v>
      </c>
      <c r="U185" s="73">
        <v>20.225000000000001</v>
      </c>
      <c r="V185" s="73">
        <v>21.550999999999998</v>
      </c>
      <c r="W185" s="73">
        <v>19.896999999999998</v>
      </c>
      <c r="X185" s="73">
        <v>21.516999999999999</v>
      </c>
      <c r="Y185" s="73">
        <v>23.027000000000001</v>
      </c>
      <c r="Z185" s="73">
        <v>26.545999999999999</v>
      </c>
      <c r="AA185" s="73">
        <v>34.218000000000004</v>
      </c>
      <c r="AB185" s="73">
        <v>41.046999999999997</v>
      </c>
      <c r="AC185" s="73">
        <v>44.850999999999999</v>
      </c>
      <c r="AD185" s="73">
        <v>49.914999999999999</v>
      </c>
      <c r="AE185" s="73">
        <v>59.427</v>
      </c>
      <c r="AF185" s="73">
        <v>69.679000000000002</v>
      </c>
      <c r="AG185" s="73">
        <v>62.292999999999999</v>
      </c>
      <c r="AH185" s="73">
        <v>58.954000000000001</v>
      </c>
      <c r="AI185" s="73">
        <v>61.55</v>
      </c>
      <c r="AJ185" s="73">
        <v>55.982999999999997</v>
      </c>
      <c r="AK185" s="73">
        <v>57.371000000000002</v>
      </c>
      <c r="AL185" s="73">
        <v>58.325000000000003</v>
      </c>
      <c r="AM185" s="73">
        <v>59.911000000000001</v>
      </c>
      <c r="AN185" s="73">
        <v>62.088999999999999</v>
      </c>
      <c r="AO185" s="73">
        <v>65.558000000000007</v>
      </c>
      <c r="AP185" s="73">
        <v>69.846000000000004</v>
      </c>
      <c r="AQ185" s="73">
        <v>74.259</v>
      </c>
      <c r="AR185" s="73">
        <v>2012</v>
      </c>
      <c r="AS185" s="74"/>
      <c r="AT185" s="75"/>
      <c r="AU185" s="75"/>
    </row>
    <row r="186" spans="1:47" s="25" customFormat="1" ht="14.25">
      <c r="A186" s="73">
        <v>961</v>
      </c>
      <c r="B186" s="73" t="s">
        <v>365</v>
      </c>
      <c r="C186" s="73" t="s">
        <v>366</v>
      </c>
      <c r="D186" s="73" t="s">
        <v>62</v>
      </c>
      <c r="E186" s="73" t="s">
        <v>62</v>
      </c>
      <c r="F186" s="73" t="s">
        <v>62</v>
      </c>
      <c r="G186" s="73" t="s">
        <v>62</v>
      </c>
      <c r="H186" s="73" t="s">
        <v>62</v>
      </c>
      <c r="I186" s="73" t="s">
        <v>62</v>
      </c>
      <c r="J186" s="73" t="s">
        <v>62</v>
      </c>
      <c r="K186" s="73" t="s">
        <v>62</v>
      </c>
      <c r="L186" s="73" t="s">
        <v>62</v>
      </c>
      <c r="M186" s="73" t="s">
        <v>62</v>
      </c>
      <c r="N186" s="73" t="s">
        <v>62</v>
      </c>
      <c r="O186" s="73" t="s">
        <v>62</v>
      </c>
      <c r="P186" s="73">
        <v>19.2</v>
      </c>
      <c r="Q186" s="73">
        <v>16.564</v>
      </c>
      <c r="R186" s="73">
        <v>16.783000000000001</v>
      </c>
      <c r="S186" s="73">
        <v>21.303999999999998</v>
      </c>
      <c r="T186" s="73">
        <v>21.489000000000001</v>
      </c>
      <c r="U186" s="73">
        <v>20.791</v>
      </c>
      <c r="V186" s="73">
        <v>22.146999999999998</v>
      </c>
      <c r="W186" s="73">
        <v>22.748000000000001</v>
      </c>
      <c r="X186" s="73">
        <v>20.446000000000002</v>
      </c>
      <c r="Y186" s="73">
        <v>20.9</v>
      </c>
      <c r="Z186" s="73">
        <v>23.613</v>
      </c>
      <c r="AA186" s="73">
        <v>29.736000000000001</v>
      </c>
      <c r="AB186" s="73">
        <v>34.503999999999998</v>
      </c>
      <c r="AC186" s="73">
        <v>36.401000000000003</v>
      </c>
      <c r="AD186" s="73">
        <v>39.624000000000002</v>
      </c>
      <c r="AE186" s="73">
        <v>48.180999999999997</v>
      </c>
      <c r="AF186" s="73">
        <v>55.853000000000002</v>
      </c>
      <c r="AG186" s="73">
        <v>50.372</v>
      </c>
      <c r="AH186" s="73">
        <v>48.06</v>
      </c>
      <c r="AI186" s="73">
        <v>51.298999999999999</v>
      </c>
      <c r="AJ186" s="73">
        <v>46.287999999999997</v>
      </c>
      <c r="AK186" s="73">
        <v>48.005000000000003</v>
      </c>
      <c r="AL186" s="73">
        <v>49.927</v>
      </c>
      <c r="AM186" s="73">
        <v>50.707999999999998</v>
      </c>
      <c r="AN186" s="73">
        <v>52.594000000000001</v>
      </c>
      <c r="AO186" s="73">
        <v>54.869</v>
      </c>
      <c r="AP186" s="73">
        <v>57.344999999999999</v>
      </c>
      <c r="AQ186" s="73">
        <v>59.951000000000001</v>
      </c>
      <c r="AR186" s="73">
        <v>2013</v>
      </c>
      <c r="AS186" s="74"/>
      <c r="AT186" s="75"/>
      <c r="AU186" s="75"/>
    </row>
    <row r="187" spans="1:47" s="25" customFormat="1" ht="18" customHeight="1">
      <c r="A187" s="73">
        <v>962</v>
      </c>
      <c r="B187" s="73" t="s">
        <v>367</v>
      </c>
      <c r="C187" s="73" t="s">
        <v>401</v>
      </c>
      <c r="D187" s="73" t="s">
        <v>62</v>
      </c>
      <c r="E187" s="73" t="s">
        <v>62</v>
      </c>
      <c r="F187" s="73" t="s">
        <v>62</v>
      </c>
      <c r="G187" s="73" t="s">
        <v>62</v>
      </c>
      <c r="H187" s="73" t="s">
        <v>62</v>
      </c>
      <c r="I187" s="73" t="s">
        <v>62</v>
      </c>
      <c r="J187" s="73" t="s">
        <v>62</v>
      </c>
      <c r="K187" s="73" t="s">
        <v>62</v>
      </c>
      <c r="L187" s="73" t="s">
        <v>62</v>
      </c>
      <c r="M187" s="73" t="s">
        <v>62</v>
      </c>
      <c r="N187" s="73" t="s">
        <v>62</v>
      </c>
      <c r="O187" s="73" t="s">
        <v>62</v>
      </c>
      <c r="P187" s="73">
        <v>2.3220000000000001</v>
      </c>
      <c r="Q187" s="73">
        <v>2.5550000000000002</v>
      </c>
      <c r="R187" s="73">
        <v>3.3860000000000001</v>
      </c>
      <c r="S187" s="73">
        <v>4.4569999999999999</v>
      </c>
      <c r="T187" s="73">
        <v>4.4139999999999997</v>
      </c>
      <c r="U187" s="73">
        <v>3.7349999999999999</v>
      </c>
      <c r="V187" s="73">
        <v>3.5790000000000002</v>
      </c>
      <c r="W187" s="73">
        <v>3.677</v>
      </c>
      <c r="X187" s="73">
        <v>3.589</v>
      </c>
      <c r="Y187" s="73">
        <v>3.4369999999999998</v>
      </c>
      <c r="Z187" s="73">
        <v>3.7629999999999999</v>
      </c>
      <c r="AA187" s="73">
        <v>4.7690000000000001</v>
      </c>
      <c r="AB187" s="73">
        <v>5.5229999999999997</v>
      </c>
      <c r="AC187" s="73">
        <v>5.9960000000000004</v>
      </c>
      <c r="AD187" s="73">
        <v>6.5679999999999996</v>
      </c>
      <c r="AE187" s="73">
        <v>8.1760000000000002</v>
      </c>
      <c r="AF187" s="73">
        <v>9.89</v>
      </c>
      <c r="AG187" s="73">
        <v>9.3360000000000003</v>
      </c>
      <c r="AH187" s="73">
        <v>9.3640000000000008</v>
      </c>
      <c r="AI187" s="73">
        <v>10.561</v>
      </c>
      <c r="AJ187" s="73">
        <v>9.5850000000000009</v>
      </c>
      <c r="AK187" s="73">
        <v>10.212999999999999</v>
      </c>
      <c r="AL187" s="73">
        <v>10.923</v>
      </c>
      <c r="AM187" s="73">
        <v>11.832000000000001</v>
      </c>
      <c r="AN187" s="73">
        <v>12.789</v>
      </c>
      <c r="AO187" s="73">
        <v>13.807</v>
      </c>
      <c r="AP187" s="73">
        <v>14.840999999999999</v>
      </c>
      <c r="AQ187" s="73">
        <v>16.001999999999999</v>
      </c>
      <c r="AR187" s="73">
        <v>2013</v>
      </c>
      <c r="AS187" s="74"/>
      <c r="AT187" s="75"/>
      <c r="AU187" s="75"/>
    </row>
    <row r="188" spans="1:47" s="25" customFormat="1" ht="18" customHeight="1">
      <c r="A188" s="73">
        <v>963</v>
      </c>
      <c r="B188" s="73" t="s">
        <v>368</v>
      </c>
      <c r="C188" s="73" t="s">
        <v>369</v>
      </c>
      <c r="D188" s="73" t="s">
        <v>62</v>
      </c>
      <c r="E188" s="73" t="s">
        <v>62</v>
      </c>
      <c r="F188" s="73" t="s">
        <v>62</v>
      </c>
      <c r="G188" s="73" t="s">
        <v>62</v>
      </c>
      <c r="H188" s="73" t="s">
        <v>62</v>
      </c>
      <c r="I188" s="73" t="s">
        <v>62</v>
      </c>
      <c r="J188" s="73" t="s">
        <v>62</v>
      </c>
      <c r="K188" s="73" t="s">
        <v>62</v>
      </c>
      <c r="L188" s="73" t="s">
        <v>62</v>
      </c>
      <c r="M188" s="73" t="s">
        <v>62</v>
      </c>
      <c r="N188" s="73" t="s">
        <v>62</v>
      </c>
      <c r="O188" s="73" t="s">
        <v>62</v>
      </c>
      <c r="P188" s="73" t="s">
        <v>62</v>
      </c>
      <c r="Q188" s="73" t="s">
        <v>62</v>
      </c>
      <c r="R188" s="73" t="s">
        <v>62</v>
      </c>
      <c r="S188" s="73" t="s">
        <v>62</v>
      </c>
      <c r="T188" s="73" t="s">
        <v>62</v>
      </c>
      <c r="U188" s="73" t="s">
        <v>62</v>
      </c>
      <c r="V188" s="73">
        <v>5.2809999999999997</v>
      </c>
      <c r="W188" s="73">
        <v>5.766</v>
      </c>
      <c r="X188" s="73">
        <v>5.5540000000000003</v>
      </c>
      <c r="Y188" s="73">
        <v>5.7839999999999998</v>
      </c>
      <c r="Z188" s="73">
        <v>6.7110000000000003</v>
      </c>
      <c r="AA188" s="73">
        <v>8.4770000000000003</v>
      </c>
      <c r="AB188" s="73">
        <v>10.157</v>
      </c>
      <c r="AC188" s="73">
        <v>10.935</v>
      </c>
      <c r="AD188" s="73">
        <v>12.46</v>
      </c>
      <c r="AE188" s="73">
        <v>15.323</v>
      </c>
      <c r="AF188" s="73">
        <v>18.712</v>
      </c>
      <c r="AG188" s="73">
        <v>17.265000000000001</v>
      </c>
      <c r="AH188" s="73">
        <v>16.847000000000001</v>
      </c>
      <c r="AI188" s="73">
        <v>18.318000000000001</v>
      </c>
      <c r="AJ188" s="73">
        <v>16.905999999999999</v>
      </c>
      <c r="AK188" s="73">
        <v>17.914000000000001</v>
      </c>
      <c r="AL188" s="73">
        <v>18.984999999999999</v>
      </c>
      <c r="AM188" s="73">
        <v>20.474</v>
      </c>
      <c r="AN188" s="73">
        <v>22.053000000000001</v>
      </c>
      <c r="AO188" s="73">
        <v>23.974</v>
      </c>
      <c r="AP188" s="73">
        <v>26.021000000000001</v>
      </c>
      <c r="AQ188" s="73">
        <v>28.222000000000001</v>
      </c>
      <c r="AR188" s="73">
        <v>2012</v>
      </c>
      <c r="AS188" s="74"/>
      <c r="AT188" s="75"/>
      <c r="AU188" s="75"/>
    </row>
    <row r="189" spans="1:47" s="25" customFormat="1" ht="18" customHeight="1">
      <c r="A189" s="73">
        <v>964</v>
      </c>
      <c r="B189" s="73" t="s">
        <v>370</v>
      </c>
      <c r="C189" s="73" t="s">
        <v>371</v>
      </c>
      <c r="D189" s="73">
        <v>56.619</v>
      </c>
      <c r="E189" s="73">
        <v>53.646999999999998</v>
      </c>
      <c r="F189" s="73">
        <v>65.186999999999998</v>
      </c>
      <c r="G189" s="73">
        <v>75.406000000000006</v>
      </c>
      <c r="H189" s="73">
        <v>75.507000000000005</v>
      </c>
      <c r="I189" s="73">
        <v>70.775000000000006</v>
      </c>
      <c r="J189" s="73">
        <v>73.677000000000007</v>
      </c>
      <c r="K189" s="73">
        <v>63.713999999999999</v>
      </c>
      <c r="L189" s="73">
        <v>68.611999999999995</v>
      </c>
      <c r="M189" s="73">
        <v>66.894999999999996</v>
      </c>
      <c r="N189" s="73">
        <v>62.084000000000003</v>
      </c>
      <c r="O189" s="73">
        <v>80.450999999999993</v>
      </c>
      <c r="P189" s="73">
        <v>88.712999999999994</v>
      </c>
      <c r="Q189" s="73">
        <v>90.366</v>
      </c>
      <c r="R189" s="73">
        <v>103.68300000000001</v>
      </c>
      <c r="S189" s="73">
        <v>139.089</v>
      </c>
      <c r="T189" s="73">
        <v>156.684</v>
      </c>
      <c r="U189" s="73">
        <v>157.18299999999999</v>
      </c>
      <c r="V189" s="73">
        <v>172.05</v>
      </c>
      <c r="W189" s="73">
        <v>167.79900000000001</v>
      </c>
      <c r="X189" s="73">
        <v>171.27600000000001</v>
      </c>
      <c r="Y189" s="73">
        <v>190.43</v>
      </c>
      <c r="Z189" s="73">
        <v>198.179</v>
      </c>
      <c r="AA189" s="73">
        <v>216.80099999999999</v>
      </c>
      <c r="AB189" s="73">
        <v>252.95099999999999</v>
      </c>
      <c r="AC189" s="73">
        <v>303.93</v>
      </c>
      <c r="AD189" s="73">
        <v>341.60300000000001</v>
      </c>
      <c r="AE189" s="73">
        <v>425.54300000000001</v>
      </c>
      <c r="AF189" s="73">
        <v>529.41700000000003</v>
      </c>
      <c r="AG189" s="73">
        <v>431.25400000000002</v>
      </c>
      <c r="AH189" s="73">
        <v>469.642</v>
      </c>
      <c r="AI189" s="73">
        <v>515.51599999999996</v>
      </c>
      <c r="AJ189" s="73">
        <v>490.68900000000002</v>
      </c>
      <c r="AK189" s="73">
        <v>517.70500000000004</v>
      </c>
      <c r="AL189" s="73">
        <v>552.23</v>
      </c>
      <c r="AM189" s="73">
        <v>593.75800000000004</v>
      </c>
      <c r="AN189" s="73">
        <v>629.71799999999996</v>
      </c>
      <c r="AO189" s="73">
        <v>665.85299999999995</v>
      </c>
      <c r="AP189" s="73">
        <v>705.79600000000005</v>
      </c>
      <c r="AQ189" s="73">
        <v>749.03300000000002</v>
      </c>
      <c r="AR189" s="73">
        <v>2013</v>
      </c>
      <c r="AS189" s="74"/>
      <c r="AT189" s="75"/>
      <c r="AU189" s="75"/>
    </row>
    <row r="190" spans="1:47" s="25" customFormat="1" ht="18" customHeight="1">
      <c r="A190" s="73">
        <v>967</v>
      </c>
      <c r="B190" s="73" t="s">
        <v>372</v>
      </c>
      <c r="C190" s="73" t="s">
        <v>373</v>
      </c>
      <c r="D190" s="73" t="s">
        <v>62</v>
      </c>
      <c r="E190" s="73" t="s">
        <v>62</v>
      </c>
      <c r="F190" s="73" t="s">
        <v>62</v>
      </c>
      <c r="G190" s="73" t="s">
        <v>62</v>
      </c>
      <c r="H190" s="73" t="s">
        <v>62</v>
      </c>
      <c r="I190" s="73" t="s">
        <v>62</v>
      </c>
      <c r="J190" s="73" t="s">
        <v>62</v>
      </c>
      <c r="K190" s="73" t="s">
        <v>62</v>
      </c>
      <c r="L190" s="73" t="s">
        <v>62</v>
      </c>
      <c r="M190" s="73" t="s">
        <v>62</v>
      </c>
      <c r="N190" s="73" t="s">
        <v>62</v>
      </c>
      <c r="O190" s="73" t="s">
        <v>62</v>
      </c>
      <c r="P190" s="73" t="s">
        <v>62</v>
      </c>
      <c r="Q190" s="73" t="s">
        <v>62</v>
      </c>
      <c r="R190" s="73" t="s">
        <v>62</v>
      </c>
      <c r="S190" s="73" t="s">
        <v>62</v>
      </c>
      <c r="T190" s="73" t="s">
        <v>62</v>
      </c>
      <c r="U190" s="73" t="s">
        <v>62</v>
      </c>
      <c r="V190" s="73" t="s">
        <v>62</v>
      </c>
      <c r="W190" s="73" t="s">
        <v>62</v>
      </c>
      <c r="X190" s="73">
        <v>2.234</v>
      </c>
      <c r="Y190" s="73">
        <v>2.5350000000000001</v>
      </c>
      <c r="Z190" s="73">
        <v>2.7029999999999998</v>
      </c>
      <c r="AA190" s="73">
        <v>3.355</v>
      </c>
      <c r="AB190" s="73">
        <v>3.62</v>
      </c>
      <c r="AC190" s="73">
        <v>3.7410000000000001</v>
      </c>
      <c r="AD190" s="73">
        <v>3.9180000000000001</v>
      </c>
      <c r="AE190" s="73">
        <v>4.7430000000000003</v>
      </c>
      <c r="AF190" s="73">
        <v>5.7140000000000004</v>
      </c>
      <c r="AG190" s="73">
        <v>5.6680000000000001</v>
      </c>
      <c r="AH190" s="73">
        <v>5.8410000000000002</v>
      </c>
      <c r="AI190" s="73">
        <v>6.6989999999999998</v>
      </c>
      <c r="AJ190" s="73">
        <v>6.5030000000000001</v>
      </c>
      <c r="AK190" s="73">
        <v>7.0750000000000002</v>
      </c>
      <c r="AL190" s="73">
        <v>7.4850000000000003</v>
      </c>
      <c r="AM190" s="73">
        <v>7.8129999999999997</v>
      </c>
      <c r="AN190" s="73">
        <v>8.3149999999999995</v>
      </c>
      <c r="AO190" s="73">
        <v>8.8829999999999991</v>
      </c>
      <c r="AP190" s="73">
        <v>9.4870000000000001</v>
      </c>
      <c r="AQ190" s="73">
        <v>10.148999999999999</v>
      </c>
      <c r="AR190" s="73">
        <v>2012</v>
      </c>
      <c r="AS190" s="74"/>
      <c r="AT190" s="75"/>
      <c r="AU190" s="75"/>
    </row>
    <row r="191" spans="1:47" s="25" customFormat="1" ht="18" customHeight="1" thickBot="1">
      <c r="A191" s="73">
        <v>968</v>
      </c>
      <c r="B191" s="73" t="s">
        <v>374</v>
      </c>
      <c r="C191" s="73" t="s">
        <v>375</v>
      </c>
      <c r="D191" s="73">
        <v>45.591000000000001</v>
      </c>
      <c r="E191" s="73">
        <v>54.764000000000003</v>
      </c>
      <c r="F191" s="73">
        <v>54.819000000000003</v>
      </c>
      <c r="G191" s="73">
        <v>47.914999999999999</v>
      </c>
      <c r="H191" s="73">
        <v>38.718000000000004</v>
      </c>
      <c r="I191" s="73">
        <v>47.801000000000002</v>
      </c>
      <c r="J191" s="73">
        <v>51.765000000000001</v>
      </c>
      <c r="K191" s="73">
        <v>57.89</v>
      </c>
      <c r="L191" s="73">
        <v>59.93</v>
      </c>
      <c r="M191" s="73">
        <v>53.691000000000003</v>
      </c>
      <c r="N191" s="73">
        <v>38.244</v>
      </c>
      <c r="O191" s="73">
        <v>28.852</v>
      </c>
      <c r="P191" s="73">
        <v>19.577999999999999</v>
      </c>
      <c r="Q191" s="73">
        <v>26.361000000000001</v>
      </c>
      <c r="R191" s="73">
        <v>30.073</v>
      </c>
      <c r="S191" s="73">
        <v>35.476999999999997</v>
      </c>
      <c r="T191" s="73">
        <v>35.314999999999998</v>
      </c>
      <c r="U191" s="73">
        <v>35.286000000000001</v>
      </c>
      <c r="V191" s="73">
        <v>42.115000000000002</v>
      </c>
      <c r="W191" s="73">
        <v>35.591999999999999</v>
      </c>
      <c r="X191" s="73">
        <v>37.332999999999998</v>
      </c>
      <c r="Y191" s="73">
        <v>40.585999999999999</v>
      </c>
      <c r="Z191" s="73">
        <v>45.984999999999999</v>
      </c>
      <c r="AA191" s="73">
        <v>59.466000000000001</v>
      </c>
      <c r="AB191" s="73">
        <v>75.795000000000002</v>
      </c>
      <c r="AC191" s="73">
        <v>99.793999999999997</v>
      </c>
      <c r="AD191" s="73">
        <v>122.696</v>
      </c>
      <c r="AE191" s="73">
        <v>170.755</v>
      </c>
      <c r="AF191" s="73">
        <v>205.79</v>
      </c>
      <c r="AG191" s="73">
        <v>164.94800000000001</v>
      </c>
      <c r="AH191" s="73">
        <v>164.78100000000001</v>
      </c>
      <c r="AI191" s="73">
        <v>183.56100000000001</v>
      </c>
      <c r="AJ191" s="73">
        <v>169.17699999999999</v>
      </c>
      <c r="AK191" s="73">
        <v>188.893</v>
      </c>
      <c r="AL191" s="73">
        <v>202.46700000000001</v>
      </c>
      <c r="AM191" s="73">
        <v>215.30199999999999</v>
      </c>
      <c r="AN191" s="73">
        <v>229.56700000000001</v>
      </c>
      <c r="AO191" s="73">
        <v>246.97300000000001</v>
      </c>
      <c r="AP191" s="73">
        <v>267.00700000000001</v>
      </c>
      <c r="AQ191" s="73">
        <v>289.16300000000001</v>
      </c>
      <c r="AR191" s="73">
        <v>2013</v>
      </c>
      <c r="AS191" s="74"/>
      <c r="AT191" s="75"/>
      <c r="AU191" s="75"/>
    </row>
    <row r="192" spans="1:47" s="28" customFormat="1" ht="18" customHeight="1" thickTop="1">
      <c r="A192" s="41">
        <f>COUNTA(A3:A191)</f>
        <v>189</v>
      </c>
      <c r="B192" s="42"/>
      <c r="C192" s="41"/>
      <c r="D192" s="43">
        <f t="shared" ref="D192:AQ192" si="0">SUM(D3:D191)</f>
        <v>11035.447999999997</v>
      </c>
      <c r="E192" s="43">
        <f t="shared" si="0"/>
        <v>11275.873999999996</v>
      </c>
      <c r="F192" s="43">
        <f t="shared" si="0"/>
        <v>11049.802999999985</v>
      </c>
      <c r="G192" s="43">
        <f t="shared" si="0"/>
        <v>11327.092000000002</v>
      </c>
      <c r="H192" s="43">
        <f t="shared" si="0"/>
        <v>11751.439999999999</v>
      </c>
      <c r="I192" s="43">
        <f t="shared" si="0"/>
        <v>12189.705999999991</v>
      </c>
      <c r="J192" s="43">
        <f t="shared" si="0"/>
        <v>14327.525999999991</v>
      </c>
      <c r="K192" s="43">
        <f t="shared" si="0"/>
        <v>16434.297999999995</v>
      </c>
      <c r="L192" s="43">
        <f t="shared" si="0"/>
        <v>18445.389999999992</v>
      </c>
      <c r="M192" s="43">
        <f t="shared" si="0"/>
        <v>19372.393</v>
      </c>
      <c r="N192" s="43">
        <f t="shared" si="0"/>
        <v>21556.081999999995</v>
      </c>
      <c r="O192" s="43">
        <f t="shared" si="0"/>
        <v>22827.791999999998</v>
      </c>
      <c r="P192" s="43">
        <f t="shared" si="0"/>
        <v>24760.252000000011</v>
      </c>
      <c r="Q192" s="43">
        <f t="shared" si="0"/>
        <v>25439.776999999976</v>
      </c>
      <c r="R192" s="43">
        <f t="shared" si="0"/>
        <v>27281.975000000013</v>
      </c>
      <c r="S192" s="43">
        <f t="shared" si="0"/>
        <v>30318.995999999988</v>
      </c>
      <c r="T192" s="43">
        <f t="shared" si="0"/>
        <v>31105.752999999997</v>
      </c>
      <c r="U192" s="43">
        <f t="shared" si="0"/>
        <v>30966.206999999988</v>
      </c>
      <c r="V192" s="43">
        <f t="shared" si="0"/>
        <v>30740.557999999983</v>
      </c>
      <c r="W192" s="43">
        <f t="shared" si="0"/>
        <v>31935.118999999988</v>
      </c>
      <c r="X192" s="43">
        <f t="shared" si="0"/>
        <v>32902.655999999988</v>
      </c>
      <c r="Y192" s="43">
        <f t="shared" si="0"/>
        <v>32701.589000000014</v>
      </c>
      <c r="Z192" s="43">
        <f t="shared" si="0"/>
        <v>33985.558000000012</v>
      </c>
      <c r="AA192" s="43">
        <f t="shared" si="0"/>
        <v>38188.984999999986</v>
      </c>
      <c r="AB192" s="43">
        <f t="shared" si="0"/>
        <v>43003.434999999896</v>
      </c>
      <c r="AC192" s="43">
        <f t="shared" si="0"/>
        <v>46556.388999999966</v>
      </c>
      <c r="AD192" s="43">
        <f t="shared" si="0"/>
        <v>50454.882000000005</v>
      </c>
      <c r="AE192" s="43">
        <f t="shared" si="0"/>
        <v>56838.626999999979</v>
      </c>
      <c r="AF192" s="43">
        <f t="shared" si="0"/>
        <v>62308.295000000042</v>
      </c>
      <c r="AG192" s="43">
        <f t="shared" si="0"/>
        <v>59063.465000000018</v>
      </c>
      <c r="AH192" s="43">
        <f t="shared" si="0"/>
        <v>64524.891000000025</v>
      </c>
      <c r="AI192" s="43">
        <f t="shared" si="0"/>
        <v>71422.741999999984</v>
      </c>
      <c r="AJ192" s="43">
        <f t="shared" si="0"/>
        <v>72687.657999999996</v>
      </c>
      <c r="AK192" s="43">
        <f t="shared" si="0"/>
        <v>74699.25099999996</v>
      </c>
      <c r="AL192" s="43">
        <f t="shared" si="0"/>
        <v>77358.604000000021</v>
      </c>
      <c r="AM192" s="77">
        <f t="shared" si="0"/>
        <v>81273.698999999993</v>
      </c>
      <c r="AN192" s="77">
        <f t="shared" si="0"/>
        <v>85717.221000000005</v>
      </c>
      <c r="AO192" s="77">
        <f t="shared" si="0"/>
        <v>90616.166999999972</v>
      </c>
      <c r="AP192" s="77">
        <f t="shared" si="0"/>
        <v>95711.267000000007</v>
      </c>
      <c r="AQ192" s="77">
        <f t="shared" si="0"/>
        <v>101041.5740000001</v>
      </c>
      <c r="AR192" s="76"/>
      <c r="AS192" s="76"/>
      <c r="AT192" s="76"/>
      <c r="AU192" s="76"/>
    </row>
    <row r="194" spans="2:43" ht="20.100000000000001" customHeight="1">
      <c r="D194" s="26">
        <v>1980</v>
      </c>
      <c r="E194" s="26">
        <v>1981</v>
      </c>
      <c r="F194" s="26">
        <v>1982</v>
      </c>
      <c r="G194" s="26">
        <v>1983</v>
      </c>
      <c r="H194" s="26">
        <v>1984</v>
      </c>
      <c r="I194" s="26">
        <v>1985</v>
      </c>
      <c r="J194" s="26">
        <v>1986</v>
      </c>
      <c r="K194" s="27">
        <v>1987</v>
      </c>
      <c r="L194" s="27">
        <v>1988</v>
      </c>
      <c r="M194" s="27">
        <v>1989</v>
      </c>
      <c r="N194" s="27">
        <v>1990</v>
      </c>
      <c r="O194" s="27">
        <v>1991</v>
      </c>
      <c r="P194" s="27">
        <v>1992</v>
      </c>
      <c r="Q194" s="27">
        <v>1993</v>
      </c>
      <c r="R194" s="27">
        <v>1994</v>
      </c>
      <c r="S194" s="27">
        <v>1995</v>
      </c>
      <c r="T194" s="27">
        <v>1996</v>
      </c>
      <c r="U194" s="27">
        <v>1997</v>
      </c>
      <c r="V194" s="27">
        <v>1998</v>
      </c>
      <c r="W194" s="27">
        <v>1999</v>
      </c>
      <c r="X194" s="27">
        <v>2000</v>
      </c>
      <c r="Y194" s="27">
        <v>2001</v>
      </c>
      <c r="Z194" s="27">
        <v>2002</v>
      </c>
      <c r="AA194" s="27">
        <v>2003</v>
      </c>
      <c r="AB194" s="27">
        <v>2004</v>
      </c>
      <c r="AC194" s="27">
        <v>2005</v>
      </c>
      <c r="AD194" s="27">
        <v>2006</v>
      </c>
      <c r="AE194" s="27">
        <v>2007</v>
      </c>
      <c r="AF194" s="27">
        <v>2008</v>
      </c>
      <c r="AG194" s="27">
        <v>2009</v>
      </c>
      <c r="AH194" s="27">
        <v>2010</v>
      </c>
      <c r="AI194" s="27">
        <v>2011</v>
      </c>
      <c r="AJ194" s="27">
        <v>2012</v>
      </c>
      <c r="AK194" s="27">
        <v>2013</v>
      </c>
      <c r="AL194" s="27">
        <v>2014</v>
      </c>
      <c r="AM194" s="27">
        <v>2015</v>
      </c>
      <c r="AN194" s="27">
        <v>2016</v>
      </c>
      <c r="AO194" s="27">
        <v>2017</v>
      </c>
      <c r="AP194" s="27">
        <v>2018</v>
      </c>
      <c r="AQ194" s="27">
        <v>2019</v>
      </c>
    </row>
    <row r="195" spans="2:43" ht="20.100000000000001" customHeight="1">
      <c r="B195" s="208" t="s">
        <v>385</v>
      </c>
      <c r="C195" s="208"/>
      <c r="D195" s="78">
        <f>SUMIF(Länderzuordnung!$D$3:$D$191,"="&amp;TRUE,D$3:D$191)</f>
        <v>3136.8449999999998</v>
      </c>
      <c r="E195" s="78">
        <f>SUMIF(Länderzuordnung!$D$3:$D$191,"="&amp;TRUE,E$3:E$191)</f>
        <v>3517.7439999999997</v>
      </c>
      <c r="F195" s="78">
        <f>SUMIF(Länderzuordnung!$D$3:$D$191,"="&amp;TRUE,F$3:F$191)</f>
        <v>3659.1689999999999</v>
      </c>
      <c r="G195" s="78">
        <f>SUMIF(Länderzuordnung!$D$3:$D$191,"="&amp;TRUE,G$3:G$191)</f>
        <v>3978.7330000000002</v>
      </c>
      <c r="H195" s="78">
        <f>SUMIF(Länderzuordnung!$D$3:$D$191,"="&amp;TRUE,H$3:H$191)</f>
        <v>4394.9250000000002</v>
      </c>
      <c r="I195" s="78">
        <f>SUMIF(Länderzuordnung!$D$3:$D$191,"="&amp;TRUE,I$3:I$191)</f>
        <v>4709.7079999999996</v>
      </c>
      <c r="J195" s="78">
        <f>SUMIF(Länderzuordnung!$D$3:$D$191,"="&amp;TRUE,J$3:J$191)</f>
        <v>4966.51</v>
      </c>
      <c r="K195" s="78">
        <f>SUMIF(Länderzuordnung!$D$3:$D$191,"="&amp;TRUE,K$3:K$191)</f>
        <v>5300.3490000000002</v>
      </c>
      <c r="L195" s="78">
        <f>SUMIF(Länderzuordnung!$D$3:$D$191,"="&amp;TRUE,L$3:L$191)</f>
        <v>5760.9409999999998</v>
      </c>
      <c r="M195" s="78">
        <f>SUMIF(Länderzuordnung!$D$3:$D$191,"="&amp;TRUE,M$3:M$191)</f>
        <v>6224.5389999999998</v>
      </c>
      <c r="N195" s="78">
        <f>SUMIF(Länderzuordnung!$D$3:$D$191,"="&amp;TRUE,N$3:N$191)</f>
        <v>6574.1869999999999</v>
      </c>
      <c r="O195" s="78">
        <f>SUMIF(Länderzuordnung!$D$3:$D$191,"="&amp;TRUE,O$3:O$191)</f>
        <v>6784.4409999999998</v>
      </c>
      <c r="P195" s="78">
        <f>SUMIF(Länderzuordnung!$D$3:$D$191,"="&amp;TRUE,P$3:P$191)</f>
        <v>7130.6310000000003</v>
      </c>
      <c r="Q195" s="78">
        <f>SUMIF(Länderzuordnung!$D$3:$D$191,"="&amp;TRUE,Q$3:Q$191)</f>
        <v>7453.8639999999996</v>
      </c>
      <c r="R195" s="78">
        <f>SUMIF(Länderzuordnung!$D$3:$D$191,"="&amp;TRUE,R$3:R$191)</f>
        <v>7884.7579999999998</v>
      </c>
      <c r="S195" s="78">
        <f>SUMIF(Länderzuordnung!$D$3:$D$191,"="&amp;TRUE,S$3:S$191)</f>
        <v>8266.0529999999999</v>
      </c>
      <c r="T195" s="78">
        <f>SUMIF(Länderzuordnung!$D$3:$D$191,"="&amp;TRUE,T$3:T$191)</f>
        <v>8727.14</v>
      </c>
      <c r="U195" s="78">
        <f>SUMIF(Länderzuordnung!$D$3:$D$191,"="&amp;TRUE,U$3:U$191)</f>
        <v>9259.518</v>
      </c>
      <c r="V195" s="78">
        <f>SUMIF(Länderzuordnung!$D$3:$D$191,"="&amp;TRUE,V$3:V$191)</f>
        <v>9720.598</v>
      </c>
      <c r="W195" s="78">
        <f>SUMIF(Länderzuordnung!$D$3:$D$191,"="&amp;TRUE,W$3:W$191)</f>
        <v>10334.936</v>
      </c>
      <c r="X195" s="78">
        <f>SUMIF(Länderzuordnung!$D$3:$D$191,"="&amp;TRUE,X$3:X$191)</f>
        <v>11024.201000000001</v>
      </c>
      <c r="Y195" s="78">
        <f>SUMIF(Länderzuordnung!$D$3:$D$191,"="&amp;TRUE,Y$3:Y$191)</f>
        <v>11354.560000000001</v>
      </c>
      <c r="Z195" s="78">
        <f>SUMIF(Länderzuordnung!$D$3:$D$191,"="&amp;TRUE,Z$3:Z$191)</f>
        <v>11730.047999999999</v>
      </c>
      <c r="AA195" s="78">
        <f>SUMIF(Länderzuordnung!$D$3:$D$191,"="&amp;TRUE,AA$3:AA$191)</f>
        <v>12398.456999999999</v>
      </c>
      <c r="AB195" s="78">
        <f>SUMIF(Länderzuordnung!$D$3:$D$191,"="&amp;TRUE,AB$3:AB$191)</f>
        <v>13293.311</v>
      </c>
      <c r="AC195" s="78">
        <f>SUMIF(Länderzuordnung!$D$3:$D$191,"="&amp;TRUE,AC$3:AC$191)</f>
        <v>14257.879000000001</v>
      </c>
      <c r="AD195" s="78">
        <f>SUMIF(Länderzuordnung!$D$3:$D$191,"="&amp;TRUE,AD$3:AD$191)</f>
        <v>15166.695</v>
      </c>
      <c r="AE195" s="78">
        <f>SUMIF(Länderzuordnung!$D$3:$D$191,"="&amp;TRUE,AE$3:AE$191)</f>
        <v>15935.498</v>
      </c>
      <c r="AF195" s="78">
        <f>SUMIF(Länderzuordnung!$D$3:$D$191,"="&amp;TRUE,AF$3:AF$191)</f>
        <v>16261.136</v>
      </c>
      <c r="AG195" s="78">
        <f>SUMIF(Länderzuordnung!$D$3:$D$191,"="&amp;TRUE,AG$3:AG$191)</f>
        <v>15789.564</v>
      </c>
      <c r="AH195" s="78">
        <f>SUMIF(Länderzuordnung!$D$3:$D$191,"="&amp;TRUE,AH$3:AH$191)</f>
        <v>16578.471999999998</v>
      </c>
      <c r="AI195" s="78">
        <f>SUMIF(Länderzuordnung!$D$3:$D$191,"="&amp;TRUE,AI$3:AI$191)</f>
        <v>17296.557000000001</v>
      </c>
      <c r="AJ195" s="78">
        <f>SUMIF(Länderzuordnung!$D$3:$D$191,"="&amp;TRUE,AJ$3:AJ$191)</f>
        <v>17984.595000000001</v>
      </c>
      <c r="AK195" s="78">
        <f>SUMIF(Länderzuordnung!$D$3:$D$191,"="&amp;TRUE,AK$3:AK$191)</f>
        <v>18594.819</v>
      </c>
      <c r="AL195" s="78">
        <f>SUMIF(Länderzuordnung!$D$3:$D$191,"="&amp;TRUE,AL$3:AL$191)</f>
        <v>19210.05</v>
      </c>
      <c r="AM195" s="78">
        <f>SUMIF(Länderzuordnung!$D$3:$D$191,"="&amp;TRUE,AM$3:AM$191)</f>
        <v>20160.012000000002</v>
      </c>
      <c r="AN195" s="78">
        <f>SUMIF(Länderzuordnung!$D$3:$D$191,"="&amp;TRUE,AN$3:AN$191)</f>
        <v>21152.409</v>
      </c>
      <c r="AO195" s="78">
        <f>SUMIF(Länderzuordnung!$D$3:$D$191,"="&amp;TRUE,AO$3:AO$191)</f>
        <v>22214.594000000001</v>
      </c>
      <c r="AP195" s="78">
        <f>SUMIF(Länderzuordnung!$D$3:$D$191,"="&amp;TRUE,AP$3:AP$191)</f>
        <v>23266.944</v>
      </c>
      <c r="AQ195" s="78">
        <f>SUMIF(Länderzuordnung!$D$3:$D$191,"="&amp;TRUE,AQ$3:AQ$191)</f>
        <v>24269.934000000001</v>
      </c>
    </row>
    <row r="196" spans="2:43" ht="20.100000000000001" customHeight="1">
      <c r="B196" s="208" t="s">
        <v>377</v>
      </c>
      <c r="C196" s="208"/>
      <c r="D196" s="78">
        <f>SUMIF(Länderzuordnung!$E$3:$E$191,"="&amp;TRUE,D$3:D$191)</f>
        <v>3666.9319999999998</v>
      </c>
      <c r="E196" s="78">
        <f>SUMIF(Länderzuordnung!$E$3:$E$191,"="&amp;TRUE,E$3:E$191)</f>
        <v>3267.7040000000002</v>
      </c>
      <c r="F196" s="78">
        <f>SUMIF(Länderzuordnung!$E$3:$E$191,"="&amp;TRUE,F$3:F$191)</f>
        <v>3143.5160000000001</v>
      </c>
      <c r="G196" s="78">
        <f>SUMIF(Länderzuordnung!$E$3:$E$191,"="&amp;TRUE,G$3:G$191)</f>
        <v>3062.3710000000005</v>
      </c>
      <c r="H196" s="78">
        <f>SUMIF(Länderzuordnung!$E$3:$E$191,"="&amp;TRUE,H$3:H$191)</f>
        <v>2939.6469999999999</v>
      </c>
      <c r="I196" s="78">
        <f>SUMIF(Länderzuordnung!$E$3:$E$191,"="&amp;TRUE,I$3:I$191)</f>
        <v>3048.2210000000005</v>
      </c>
      <c r="J196" s="78">
        <f>SUMIF(Länderzuordnung!$E$3:$E$191,"="&amp;TRUE,J$3:J$191)</f>
        <v>4168.1000000000004</v>
      </c>
      <c r="K196" s="78">
        <f>SUMIF(Länderzuordnung!$E$3:$E$191,"="&amp;TRUE,K$3:K$191)</f>
        <v>5153.8329999999996</v>
      </c>
      <c r="L196" s="78">
        <f>SUMIF(Länderzuordnung!$E$3:$E$191,"="&amp;TRUE,L$3:L$191)</f>
        <v>5749.9489999999996</v>
      </c>
      <c r="M196" s="78">
        <f>SUMIF(Länderzuordnung!$E$3:$E$191,"="&amp;TRUE,M$3:M$191)</f>
        <v>5844.2599999999993</v>
      </c>
      <c r="N196" s="78">
        <f>SUMIF(Länderzuordnung!$E$3:$E$191,"="&amp;TRUE,N$3:N$191)</f>
        <v>7255.9559999999992</v>
      </c>
      <c r="O196" s="78">
        <f>SUMIF(Länderzuordnung!$E$3:$E$191,"="&amp;TRUE,O$3:O$191)</f>
        <v>7720.8220000000001</v>
      </c>
      <c r="P196" s="78">
        <f>SUMIF(Länderzuordnung!$E$3:$E$191,"="&amp;TRUE,P$3:P$191)</f>
        <v>8411.1610000000001</v>
      </c>
      <c r="Q196" s="78">
        <f>SUMIF(Länderzuordnung!$E$3:$E$191,"="&amp;TRUE,Q$3:Q$191)</f>
        <v>7652.3609999999999</v>
      </c>
      <c r="R196" s="78">
        <f>SUMIF(Länderzuordnung!$E$3:$E$191,"="&amp;TRUE,R$3:R$191)</f>
        <v>8140.2239999999993</v>
      </c>
      <c r="S196" s="78">
        <f>SUMIF(Länderzuordnung!$E$3:$E$191,"="&amp;TRUE,S$3:S$191)</f>
        <v>9344.0789999999997</v>
      </c>
      <c r="T196" s="78">
        <f>SUMIF(Länderzuordnung!$E$3:$E$191,"="&amp;TRUE,T$3:T$191)</f>
        <v>9511.2510000000002</v>
      </c>
      <c r="U196" s="78">
        <f>SUMIF(Länderzuordnung!$E$3:$E$191,"="&amp;TRUE,U$3:U$191)</f>
        <v>8942.5119999999988</v>
      </c>
      <c r="V196" s="78">
        <f>SUMIF(Länderzuordnung!$E$3:$E$191,"="&amp;TRUE,V$3:V$191)</f>
        <v>9218.0330000000013</v>
      </c>
      <c r="W196" s="78">
        <f>SUMIF(Länderzuordnung!$E$3:$E$191,"="&amp;TRUE,W$3:W$191)</f>
        <v>9229.598</v>
      </c>
      <c r="X196" s="78">
        <f>SUMIF(Länderzuordnung!$E$3:$E$191,"="&amp;TRUE,X$3:X$191)</f>
        <v>8592.3550000000014</v>
      </c>
      <c r="Y196" s="78">
        <f>SUMIF(Länderzuordnung!$E$3:$E$191,"="&amp;TRUE,Y$3:Y$191)</f>
        <v>8645.9529999999995</v>
      </c>
      <c r="Z196" s="78">
        <f>SUMIF(Länderzuordnung!$E$3:$E$191,"="&amp;TRUE,Z$3:Z$191)</f>
        <v>9412.991</v>
      </c>
      <c r="AA196" s="78">
        <f>SUMIF(Länderzuordnung!$E$3:$E$191,"="&amp;TRUE,AA$3:AA$191)</f>
        <v>11408.587</v>
      </c>
      <c r="AB196" s="78">
        <f>SUMIF(Länderzuordnung!$E$3:$E$191,"="&amp;TRUE,AB$3:AB$191)</f>
        <v>13114.573000000002</v>
      </c>
      <c r="AC196" s="78">
        <f>SUMIF(Länderzuordnung!$E$3:$E$191,"="&amp;TRUE,AC$3:AC$191)</f>
        <v>13647.858999999999</v>
      </c>
      <c r="AD196" s="78">
        <f>SUMIF(Länderzuordnung!$E$3:$E$191,"="&amp;TRUE,AD$3:AD$191)</f>
        <v>14497.322</v>
      </c>
      <c r="AE196" s="78">
        <f>SUMIF(Länderzuordnung!$E$3:$E$191,"="&amp;TRUE,AE$3:AE$191)</f>
        <v>16649.619000000002</v>
      </c>
      <c r="AF196" s="78">
        <f>SUMIF(Länderzuordnung!$E$3:$E$191,"="&amp;TRUE,AF$3:AF$191)</f>
        <v>17903.637000000002</v>
      </c>
      <c r="AG196" s="78">
        <f>SUMIF(Länderzuordnung!$E$3:$E$191,"="&amp;TRUE,AG$3:AG$191)</f>
        <v>16051.210000000005</v>
      </c>
      <c r="AH196" s="78">
        <f>SUMIF(Länderzuordnung!$E$3:$E$191,"="&amp;TRUE,AH$3:AH$191)</f>
        <v>16069.79</v>
      </c>
      <c r="AI196" s="78">
        <f>SUMIF(Länderzuordnung!$E$3:$E$191,"="&amp;TRUE,AI$3:AI$191)</f>
        <v>17468.173999999999</v>
      </c>
      <c r="AJ196" s="78">
        <f>SUMIF(Länderzuordnung!$E$3:$E$191,"="&amp;TRUE,AJ$3:AJ$191)</f>
        <v>16543.469999999998</v>
      </c>
      <c r="AK196" s="78">
        <f>SUMIF(Länderzuordnung!$E$3:$E$191,"="&amp;TRUE,AK$3:AK$191)</f>
        <v>17238.108000000004</v>
      </c>
      <c r="AL196" s="78">
        <f>SUMIF(Länderzuordnung!$E$3:$E$191,"="&amp;TRUE,AL$3:AL$191)</f>
        <v>18096.615000000002</v>
      </c>
      <c r="AM196" s="78">
        <f>SUMIF(Länderzuordnung!$E$3:$E$191,"="&amp;TRUE,AM$3:AM$191)</f>
        <v>18521.411</v>
      </c>
      <c r="AN196" s="78">
        <f>SUMIF(Länderzuordnung!$E$3:$E$191,"="&amp;TRUE,AN$3:AN$191)</f>
        <v>19212.351999999995</v>
      </c>
      <c r="AO196" s="78">
        <f>SUMIF(Länderzuordnung!$E$3:$E$191,"="&amp;TRUE,AO$3:AO$191)</f>
        <v>20024.505000000005</v>
      </c>
      <c r="AP196" s="78">
        <f>SUMIF(Länderzuordnung!$E$3:$E$191,"="&amp;TRUE,AP$3:AP$191)</f>
        <v>20854.743000000002</v>
      </c>
      <c r="AQ196" s="78">
        <f>SUMIF(Länderzuordnung!$E$3:$E$191,"="&amp;TRUE,AQ$3:AQ$191)</f>
        <v>21718.002</v>
      </c>
    </row>
    <row r="197" spans="2:43" ht="20.100000000000001" customHeight="1">
      <c r="B197" s="208" t="s">
        <v>15</v>
      </c>
      <c r="C197" s="208"/>
      <c r="D197" s="78">
        <f>SUMIF(Länderzuordnung!$F$3:$F$191,"="&amp;TRUE,D$3:D$191)</f>
        <v>1314.4259999999999</v>
      </c>
      <c r="E197" s="78">
        <f>SUMIF(Länderzuordnung!$F$3:$F$191,"="&amp;TRUE,E$3:E$191)</f>
        <v>1459.8720000000001</v>
      </c>
      <c r="F197" s="78">
        <f>SUMIF(Länderzuordnung!$F$3:$F$191,"="&amp;TRUE,F$3:F$191)</f>
        <v>1376.4240000000002</v>
      </c>
      <c r="G197" s="78">
        <f>SUMIF(Länderzuordnung!$F$3:$F$191,"="&amp;TRUE,G$3:G$191)</f>
        <v>1469.0179999999998</v>
      </c>
      <c r="H197" s="78">
        <f>SUMIF(Länderzuordnung!$F$3:$F$191,"="&amp;TRUE,H$3:H$191)</f>
        <v>1568.33</v>
      </c>
      <c r="I197" s="78">
        <f>SUMIF(Länderzuordnung!$F$3:$F$191,"="&amp;TRUE,I$3:I$191)</f>
        <v>1636.7749999999999</v>
      </c>
      <c r="J197" s="78">
        <f>SUMIF(Länderzuordnung!$F$3:$F$191,"="&amp;TRUE,J$3:J$191)</f>
        <v>2320.9499999999998</v>
      </c>
      <c r="K197" s="78">
        <f>SUMIF(Länderzuordnung!$F$3:$F$191,"="&amp;TRUE,K$3:K$191)</f>
        <v>2808.9200000000005</v>
      </c>
      <c r="L197" s="78">
        <f>SUMIF(Länderzuordnung!$F$3:$F$191,"="&amp;TRUE,L$3:L$191)</f>
        <v>3420.0059999999994</v>
      </c>
      <c r="M197" s="78">
        <f>SUMIF(Länderzuordnung!$F$3:$F$191,"="&amp;TRUE,M$3:M$191)</f>
        <v>3470.1630000000005</v>
      </c>
      <c r="N197" s="78">
        <f>SUMIF(Länderzuordnung!$F$3:$F$191,"="&amp;TRUE,N$3:N$191)</f>
        <v>3589.4150000000004</v>
      </c>
      <c r="O197" s="78">
        <f>SUMIF(Länderzuordnung!$F$3:$F$191,"="&amp;TRUE,O$3:O$191)</f>
        <v>4039.817</v>
      </c>
      <c r="P197" s="78">
        <f>SUMIF(Länderzuordnung!$F$3:$F$191,"="&amp;TRUE,P$3:P$191)</f>
        <v>4369.37</v>
      </c>
      <c r="Q197" s="78">
        <f>SUMIF(Länderzuordnung!$F$3:$F$191,"="&amp;TRUE,Q$3:Q$191)</f>
        <v>4950.7889999999998</v>
      </c>
      <c r="R197" s="78">
        <f>SUMIF(Länderzuordnung!$F$3:$F$191,"="&amp;TRUE,R$3:R$191)</f>
        <v>5467.2259999999997</v>
      </c>
      <c r="S197" s="78">
        <f>SUMIF(Länderzuordnung!$F$3:$F$191,"="&amp;TRUE,S$3:S$191)</f>
        <v>6009.646999999999</v>
      </c>
      <c r="T197" s="78">
        <f>SUMIF(Länderzuordnung!$F$3:$F$191,"="&amp;TRUE,T$3:T$191)</f>
        <v>5457.6750000000002</v>
      </c>
      <c r="U197" s="78">
        <f>SUMIF(Länderzuordnung!$F$3:$F$191,"="&amp;TRUE,U$3:U$191)</f>
        <v>5098.46</v>
      </c>
      <c r="V197" s="78">
        <f>SUMIF(Länderzuordnung!$F$3:$F$191,"="&amp;TRUE,V$3:V$191)</f>
        <v>4606.4349999999995</v>
      </c>
      <c r="W197" s="78">
        <f>SUMIF(Länderzuordnung!$F$3:$F$191,"="&amp;TRUE,W$3:W$191)</f>
        <v>5154.2340000000004</v>
      </c>
      <c r="X197" s="78">
        <f>SUMIF(Länderzuordnung!$F$3:$F$191,"="&amp;TRUE,X$3:X$191)</f>
        <v>5451.6989999999996</v>
      </c>
      <c r="Y197" s="78">
        <f>SUMIF(Länderzuordnung!$F$3:$F$191,"="&amp;TRUE,Y$3:Y$191)</f>
        <v>4847.9220000000005</v>
      </c>
      <c r="Z197" s="78">
        <f>SUMIF(Länderzuordnung!$F$3:$F$191,"="&amp;TRUE,Z$3:Z$191)</f>
        <v>4724.38</v>
      </c>
      <c r="AA197" s="78">
        <f>SUMIF(Länderzuordnung!$F$3:$F$191,"="&amp;TRUE,AA$3:AA$191)</f>
        <v>5183.7380000000003</v>
      </c>
      <c r="AB197" s="78">
        <f>SUMIF(Länderzuordnung!$F$3:$F$191,"="&amp;TRUE,AB$3:AB$191)</f>
        <v>5697.6060000000007</v>
      </c>
      <c r="AC197" s="78">
        <f>SUMIF(Länderzuordnung!$F$3:$F$191,"="&amp;TRUE,AC$3:AC$191)</f>
        <v>5726.223</v>
      </c>
      <c r="AD197" s="78">
        <f>SUMIF(Länderzuordnung!$F$3:$F$191,"="&amp;TRUE,AD$3:AD$191)</f>
        <v>5588.1839999999993</v>
      </c>
      <c r="AE197" s="78">
        <f>SUMIF(Länderzuordnung!$F$3:$F$191,"="&amp;TRUE,AE$3:AE$191)</f>
        <v>5829.7460000000001</v>
      </c>
      <c r="AF197" s="78">
        <f>SUMIF(Länderzuordnung!$F$3:$F$191,"="&amp;TRUE,AF$3:AF$191)</f>
        <v>6448.0290000000005</v>
      </c>
      <c r="AG197" s="78">
        <f>SUMIF(Länderzuordnung!$F$3:$F$191,"="&amp;TRUE,AG$3:AG$191)</f>
        <v>6558.6940000000004</v>
      </c>
      <c r="AH197" s="78">
        <f>SUMIF(Länderzuordnung!$F$3:$F$191,"="&amp;TRUE,AH$3:AH$191)</f>
        <v>7352.1</v>
      </c>
      <c r="AI197" s="78">
        <f>SUMIF(Länderzuordnung!$F$3:$F$191,"="&amp;TRUE,AI$3:AI$191)</f>
        <v>8089.2449999999999</v>
      </c>
      <c r="AJ197" s="78">
        <f>SUMIF(Länderzuordnung!$F$3:$F$191,"="&amp;TRUE,AJ$3:AJ$191)</f>
        <v>8213.3919999999998</v>
      </c>
      <c r="AK197" s="78">
        <f>SUMIF(Länderzuordnung!$F$3:$F$191,"="&amp;TRUE,AK$3:AK$191)</f>
        <v>7157.9959999999992</v>
      </c>
      <c r="AL197" s="78">
        <f>SUMIF(Länderzuordnung!$F$3:$F$191,"="&amp;TRUE,AL$3:AL$191)</f>
        <v>7053.1329999999998</v>
      </c>
      <c r="AM197" s="78">
        <f>SUMIF(Länderzuordnung!$F$3:$F$191,"="&amp;TRUE,AM$3:AM$191)</f>
        <v>7260.5220000000008</v>
      </c>
      <c r="AN197" s="78">
        <f>SUMIF(Länderzuordnung!$F$3:$F$191,"="&amp;TRUE,AN$3:AN$191)</f>
        <v>7475.8659999999991</v>
      </c>
      <c r="AO197" s="78">
        <f>SUMIF(Länderzuordnung!$F$3:$F$191,"="&amp;TRUE,AO$3:AO$191)</f>
        <v>7735.2570000000005</v>
      </c>
      <c r="AP197" s="78">
        <f>SUMIF(Länderzuordnung!$F$3:$F$191,"="&amp;TRUE,AP$3:AP$191)</f>
        <v>7988.8080000000009</v>
      </c>
      <c r="AQ197" s="78">
        <f>SUMIF(Länderzuordnung!$F$3:$F$191,"="&amp;TRUE,AQ$3:AQ$191)</f>
        <v>8245.530999999999</v>
      </c>
    </row>
    <row r="198" spans="2:43" ht="20.100000000000001" customHeight="1">
      <c r="B198" s="211" t="s">
        <v>5</v>
      </c>
      <c r="C198" s="211"/>
      <c r="D198" s="78">
        <f>SUMIF(Länderzuordnung!$O$3:$O$191,"="&amp;TRUE,D$3:D$191)</f>
        <v>1636.2849999999996</v>
      </c>
      <c r="E198" s="78">
        <f>SUMIF(Länderzuordnung!$O$3:$O$191,"="&amp;TRUE,E$3:E$191)</f>
        <v>1772.9569999999999</v>
      </c>
      <c r="F198" s="78">
        <f>SUMIF(Länderzuordnung!$O$3:$O$191,"="&amp;TRUE,F$3:F$191)</f>
        <v>1710.5679999999995</v>
      </c>
      <c r="G198" s="78">
        <f>SUMIF(Länderzuordnung!$O$3:$O$191,"="&amp;TRUE,G$3:G$191)</f>
        <v>1679.8470000000002</v>
      </c>
      <c r="H198" s="78">
        <f>SUMIF(Länderzuordnung!$O$3:$O$191,"="&amp;TRUE,H$3:H$191)</f>
        <v>1725.701</v>
      </c>
      <c r="I198" s="78">
        <f>SUMIF(Länderzuordnung!$O$3:$O$191,"="&amp;TRUE,I$3:I$191)</f>
        <v>1824.6540000000005</v>
      </c>
      <c r="J198" s="78">
        <f>SUMIF(Länderzuordnung!$O$3:$O$191,"="&amp;TRUE,J$3:J$191)</f>
        <v>1859.0340000000001</v>
      </c>
      <c r="K198" s="78">
        <f>SUMIF(Länderzuordnung!$O$3:$O$191,"="&amp;TRUE,K$3:K$191)</f>
        <v>2106.7150000000001</v>
      </c>
      <c r="L198" s="78">
        <f>SUMIF(Länderzuordnung!$O$3:$O$191,"="&amp;TRUE,L$3:L$191)</f>
        <v>2418.6410000000001</v>
      </c>
      <c r="M198" s="78">
        <f>SUMIF(Länderzuordnung!$O$3:$O$191,"="&amp;TRUE,M$3:M$191)</f>
        <v>2808.7369999999996</v>
      </c>
      <c r="N198" s="78">
        <f>SUMIF(Länderzuordnung!$O$3:$O$191,"="&amp;TRUE,N$3:N$191)</f>
        <v>3002.1149999999993</v>
      </c>
      <c r="O198" s="78">
        <f>SUMIF(Länderzuordnung!$O$3:$O$191,"="&amp;TRUE,O$3:O$191)</f>
        <v>3072.5990000000002</v>
      </c>
      <c r="P198" s="78">
        <f>SUMIF(Länderzuordnung!$O$3:$O$191,"="&amp;TRUE,P$3:P$191)</f>
        <v>3456.6610000000005</v>
      </c>
      <c r="Q198" s="78">
        <f>SUMIF(Länderzuordnung!$O$3:$O$191,"="&amp;TRUE,Q$3:Q$191)</f>
        <v>3954.819</v>
      </c>
      <c r="R198" s="78">
        <f>SUMIF(Länderzuordnung!$O$3:$O$191,"="&amp;TRUE,R$3:R$191)</f>
        <v>4324.9260000000004</v>
      </c>
      <c r="S198" s="78">
        <f>SUMIF(Länderzuordnung!$O$3:$O$191,"="&amp;TRUE,S$3:S$191)</f>
        <v>5045.5479999999989</v>
      </c>
      <c r="T198" s="78">
        <f>SUMIF(Länderzuordnung!$O$3:$O$191,"="&amp;TRUE,T$3:T$191)</f>
        <v>5607.4000000000005</v>
      </c>
      <c r="U198" s="78">
        <f>SUMIF(Länderzuordnung!$O$3:$O$191,"="&amp;TRUE,U$3:U$191)</f>
        <v>5802.9159999999993</v>
      </c>
      <c r="V198" s="78">
        <f>SUMIF(Länderzuordnung!$O$3:$O$191,"="&amp;TRUE,V$3:V$191)</f>
        <v>5331.5030000000006</v>
      </c>
      <c r="W198" s="78">
        <f>SUMIF(Länderzuordnung!$O$3:$O$191,"="&amp;TRUE,W$3:W$191)</f>
        <v>5349.06</v>
      </c>
      <c r="X198" s="78">
        <f>SUMIF(Länderzuordnung!$O$3:$O$191,"="&amp;TRUE,X$3:X$191)</f>
        <v>5861.6500000000015</v>
      </c>
      <c r="Y198" s="78">
        <f>SUMIF(Länderzuordnung!$O$3:$O$191,"="&amp;TRUE,Y$3:Y$191)</f>
        <v>5860.7190000000001</v>
      </c>
      <c r="Z198" s="78">
        <f>SUMIF(Länderzuordnung!$O$3:$O$191,"="&amp;TRUE,Z$3:Z$191)</f>
        <v>6258.8080000000009</v>
      </c>
      <c r="AA198" s="78">
        <f>SUMIF(Länderzuordnung!$O$3:$O$191,"="&amp;TRUE,AA$3:AA$191)</f>
        <v>7047.4460000000008</v>
      </c>
      <c r="AB198" s="78">
        <f>SUMIF(Länderzuordnung!$O$3:$O$191,"="&amp;TRUE,AB$3:AB$191)</f>
        <v>8282.2289999999994</v>
      </c>
      <c r="AC198" s="78">
        <f>SUMIF(Länderzuordnung!$O$3:$O$191,"="&amp;TRUE,AC$3:AC$191)</f>
        <v>9778.4750000000004</v>
      </c>
      <c r="AD198" s="78">
        <f>SUMIF(Länderzuordnung!$O$3:$O$191,"="&amp;TRUE,AD$3:AD$191)</f>
        <v>11483.048000000001</v>
      </c>
      <c r="AE198" s="78">
        <f>SUMIF(Länderzuordnung!$O$3:$O$191,"="&amp;TRUE,AE$3:AE$191)</f>
        <v>13921.987999999999</v>
      </c>
      <c r="AF198" s="78">
        <f>SUMIF(Länderzuordnung!$O$3:$O$191,"="&amp;TRUE,AF$3:AF$191)</f>
        <v>16171.446999999996</v>
      </c>
      <c r="AG198" s="78">
        <f>SUMIF(Länderzuordnung!$O$3:$O$191,"="&amp;TRUE,AG$3:AG$191)</f>
        <v>15707.482000000002</v>
      </c>
      <c r="AH198" s="78">
        <f>SUMIF(Länderzuordnung!$O$3:$O$191,"="&amp;TRUE,AH$3:AH$191)</f>
        <v>18845.187000000002</v>
      </c>
      <c r="AI198" s="78">
        <f>SUMIF(Länderzuordnung!$O$3:$O$191,"="&amp;TRUE,AI$3:AI$191)</f>
        <v>21966.755000000001</v>
      </c>
      <c r="AJ198" s="78">
        <f>SUMIF(Länderzuordnung!$O$3:$O$191,"="&amp;TRUE,AJ$3:AJ$191)</f>
        <v>23077.941999999999</v>
      </c>
      <c r="AK198" s="78">
        <f>SUMIF(Länderzuordnung!$O$3:$O$191,"="&amp;TRUE,AK$3:AK$191)</f>
        <v>24580.991000000002</v>
      </c>
      <c r="AL198" s="78">
        <f>SUMIF(Länderzuordnung!$O$3:$O$191,"="&amp;TRUE,AL$3:AL$191)</f>
        <v>25887.126000000004</v>
      </c>
      <c r="AM198" s="78">
        <f>SUMIF(Länderzuordnung!$O$3:$O$191,"="&amp;TRUE,AM$3:AM$191)</f>
        <v>27796.957999999999</v>
      </c>
      <c r="AN198" s="78">
        <f>SUMIF(Länderzuordnung!$O$3:$O$191,"="&amp;TRUE,AN$3:AN$191)</f>
        <v>29856.268</v>
      </c>
      <c r="AO198" s="78">
        <f>SUMIF(Länderzuordnung!$O$3:$O$191,"="&amp;TRUE,AO$3:AO$191)</f>
        <v>32087.982999999993</v>
      </c>
      <c r="AP198" s="78">
        <f>SUMIF(Länderzuordnung!$O$3:$O$191,"="&amp;TRUE,AP$3:AP$191)</f>
        <v>34475.043000000005</v>
      </c>
      <c r="AQ198" s="78">
        <f>SUMIF(Länderzuordnung!$O$3:$O$191,"="&amp;TRUE,AQ$3:AQ$191)</f>
        <v>37078.806000000011</v>
      </c>
    </row>
    <row r="199" spans="2:43" ht="20.100000000000001" customHeight="1">
      <c r="B199" s="211" t="s">
        <v>6</v>
      </c>
      <c r="C199" s="211"/>
      <c r="D199" s="78">
        <f>SUMIF(Länderzuordnung!$P$3:$P$191,"="&amp;TRUE,D$3:D$191)</f>
        <v>757.73199999999986</v>
      </c>
      <c r="E199" s="78">
        <f>SUMIF(Länderzuordnung!$P$3:$P$191,"="&amp;TRUE,E$3:E$191)</f>
        <v>721.57899999999995</v>
      </c>
      <c r="F199" s="78">
        <f>SUMIF(Länderzuordnung!$P$3:$P$191,"="&amp;TRUE,F$3:F$191)</f>
        <v>596.81699999999989</v>
      </c>
      <c r="G199" s="78">
        <f>SUMIF(Länderzuordnung!$P$3:$P$191,"="&amp;TRUE,G$3:G$191)</f>
        <v>557.89699999999993</v>
      </c>
      <c r="H199" s="78">
        <f>SUMIF(Länderzuordnung!$P$3:$P$191,"="&amp;TRUE,H$3:H$191)</f>
        <v>568.84799999999996</v>
      </c>
      <c r="I199" s="78">
        <f>SUMIF(Länderzuordnung!$P$3:$P$191,"="&amp;TRUE,I$3:I$191)</f>
        <v>491.77199999999999</v>
      </c>
      <c r="J199" s="78">
        <f>SUMIF(Länderzuordnung!$P$3:$P$191,"="&amp;TRUE,J$3:J$191)</f>
        <v>511.22899999999998</v>
      </c>
      <c r="K199" s="78">
        <f>SUMIF(Länderzuordnung!$P$3:$P$191,"="&amp;TRUE,K$3:K$191)</f>
        <v>548.77</v>
      </c>
      <c r="L199" s="78">
        <f>SUMIF(Länderzuordnung!$P$3:$P$191,"="&amp;TRUE,L$3:L$191)</f>
        <v>588.78099999999984</v>
      </c>
      <c r="M199" s="78">
        <f>SUMIF(Länderzuordnung!$P$3:$P$191,"="&amp;TRUE,M$3:M$191)</f>
        <v>527.7829999999999</v>
      </c>
      <c r="N199" s="78">
        <f>SUMIF(Länderzuordnung!$P$3:$P$191,"="&amp;TRUE,N$3:N$191)</f>
        <v>601.6</v>
      </c>
      <c r="O199" s="78">
        <f>SUMIF(Länderzuordnung!$P$3:$P$191,"="&amp;TRUE,O$3:O$191)</f>
        <v>652.66700000000014</v>
      </c>
      <c r="P199" s="78">
        <f>SUMIF(Länderzuordnung!$P$3:$P$191,"="&amp;TRUE,P$3:P$191)</f>
        <v>778.54799999999989</v>
      </c>
      <c r="Q199" s="78">
        <f>SUMIF(Länderzuordnung!$P$3:$P$191,"="&amp;TRUE,Q$3:Q$191)</f>
        <v>804.38300000000027</v>
      </c>
      <c r="R199" s="78">
        <f>SUMIF(Länderzuordnung!$P$3:$P$191,"="&amp;TRUE,R$3:R$191)</f>
        <v>875.52900000000011</v>
      </c>
      <c r="S199" s="78">
        <f>SUMIF(Länderzuordnung!$P$3:$P$191,"="&amp;TRUE,S$3:S$191)</f>
        <v>977.93500000000006</v>
      </c>
      <c r="T199" s="78">
        <f>SUMIF(Länderzuordnung!$P$3:$P$191,"="&amp;TRUE,T$3:T$191)</f>
        <v>1062.133</v>
      </c>
      <c r="U199" s="78">
        <f>SUMIF(Länderzuordnung!$P$3:$P$191,"="&amp;TRUE,U$3:U$191)</f>
        <v>1095.664</v>
      </c>
      <c r="V199" s="78">
        <f>SUMIF(Länderzuordnung!$P$3:$P$191,"="&amp;TRUE,V$3:V$191)</f>
        <v>1096.5139999999999</v>
      </c>
      <c r="W199" s="78">
        <f>SUMIF(Länderzuordnung!$P$3:$P$191,"="&amp;TRUE,W$3:W$191)</f>
        <v>1083.913</v>
      </c>
      <c r="X199" s="78">
        <f>SUMIF(Länderzuordnung!$P$3:$P$191,"="&amp;TRUE,X$3:X$191)</f>
        <v>1157.9270000000001</v>
      </c>
      <c r="Y199" s="78">
        <f>SUMIF(Länderzuordnung!$P$3:$P$191,"="&amp;TRUE,Y$3:Y$191)</f>
        <v>1153.1380000000004</v>
      </c>
      <c r="Z199" s="78">
        <f>SUMIF(Länderzuordnung!$P$3:$P$191,"="&amp;TRUE,Z$3:Z$191)</f>
        <v>1022.6300000000002</v>
      </c>
      <c r="AA199" s="78">
        <f>SUMIF(Länderzuordnung!$P$3:$P$191,"="&amp;TRUE,AA$3:AA$191)</f>
        <v>1216.5200000000002</v>
      </c>
      <c r="AB199" s="78">
        <f>SUMIF(Länderzuordnung!$P$3:$P$191,"="&amp;TRUE,AB$3:AB$191)</f>
        <v>1457.5119999999997</v>
      </c>
      <c r="AC199" s="78">
        <f>SUMIF(Länderzuordnung!$P$3:$P$191,"="&amp;TRUE,AC$3:AC$191)</f>
        <v>1753.1570000000002</v>
      </c>
      <c r="AD199" s="78">
        <f>SUMIF(Länderzuordnung!$P$3:$P$191,"="&amp;TRUE,AD$3:AD$191)</f>
        <v>2076.2860000000001</v>
      </c>
      <c r="AE199" s="78">
        <f>SUMIF(Länderzuordnung!$P$3:$P$191,"="&amp;TRUE,AE$3:AE$191)</f>
        <v>2479.9050000000002</v>
      </c>
      <c r="AF199" s="78">
        <f>SUMIF(Länderzuordnung!$P$3:$P$191,"="&amp;TRUE,AF$3:AF$191)</f>
        <v>3038.0209999999997</v>
      </c>
      <c r="AG199" s="78">
        <f>SUMIF(Länderzuordnung!$P$3:$P$191,"="&amp;TRUE,AG$3:AG$191)</f>
        <v>2660.7439999999997</v>
      </c>
      <c r="AH199" s="78">
        <f>SUMIF(Länderzuordnung!$P$3:$P$191,"="&amp;TRUE,AH$3:AH$191)</f>
        <v>3074.4640000000004</v>
      </c>
      <c r="AI199" s="78">
        <f>SUMIF(Länderzuordnung!$P$3:$P$191,"="&amp;TRUE,AI$3:AI$191)</f>
        <v>3635.8639999999996</v>
      </c>
      <c r="AJ199" s="78">
        <f>SUMIF(Länderzuordnung!$P$3:$P$191,"="&amp;TRUE,AJ$3:AJ$191)</f>
        <v>3875.681</v>
      </c>
      <c r="AK199" s="78">
        <f>SUMIF(Länderzuordnung!$P$3:$P$191,"="&amp;TRUE,AK$3:AK$191)</f>
        <v>4101.7370000000001</v>
      </c>
      <c r="AL199" s="78">
        <f>SUMIF(Länderzuordnung!$P$3:$P$191,"="&amp;TRUE,AL$3:AL$191)</f>
        <v>3941.4530000000009</v>
      </c>
      <c r="AM199" s="78">
        <f>SUMIF(Länderzuordnung!$P$3:$P$191,"="&amp;TRUE,AM$3:AM$191)</f>
        <v>4157.8369999999995</v>
      </c>
      <c r="AN199" s="78">
        <f>SUMIF(Länderzuordnung!$P$3:$P$191,"="&amp;TRUE,AN$3:AN$191)</f>
        <v>4405.0590000000002</v>
      </c>
      <c r="AO199" s="78">
        <f>SUMIF(Länderzuordnung!$P$3:$P$191,"="&amp;TRUE,AO$3:AO$191)</f>
        <v>4691.0059999999994</v>
      </c>
      <c r="AP199" s="78">
        <f>SUMIF(Länderzuordnung!$P$3:$P$191,"="&amp;TRUE,AP$3:AP$191)</f>
        <v>4991.0969999999979</v>
      </c>
      <c r="AQ199" s="78">
        <f>SUMIF(Länderzuordnung!$P$3:$P$191,"="&amp;TRUE,AQ$3:AQ$191)</f>
        <v>5313.7089999999989</v>
      </c>
    </row>
    <row r="200" spans="2:43" ht="20.100000000000001" customHeight="1">
      <c r="B200" s="211" t="s">
        <v>7</v>
      </c>
      <c r="C200" s="211"/>
      <c r="D200" s="78">
        <f t="shared" ref="D200" si="1">D192-SUM(D195:D199)</f>
        <v>523.22799999999734</v>
      </c>
      <c r="E200" s="78">
        <f t="shared" ref="E200:AQ200" si="2">E192-SUM(E195:E199)</f>
        <v>536.01799999999639</v>
      </c>
      <c r="F200" s="78">
        <f t="shared" si="2"/>
        <v>563.30899999998655</v>
      </c>
      <c r="G200" s="78">
        <f t="shared" si="2"/>
        <v>579.22600000000057</v>
      </c>
      <c r="H200" s="78">
        <f t="shared" si="2"/>
        <v>553.98899999999958</v>
      </c>
      <c r="I200" s="78">
        <f t="shared" si="2"/>
        <v>478.57599999999002</v>
      </c>
      <c r="J200" s="78">
        <f t="shared" si="2"/>
        <v>501.70299999999042</v>
      </c>
      <c r="K200" s="78">
        <f t="shared" si="2"/>
        <v>515.71099999999387</v>
      </c>
      <c r="L200" s="78">
        <f t="shared" si="2"/>
        <v>507.07199999999284</v>
      </c>
      <c r="M200" s="78">
        <f t="shared" si="2"/>
        <v>496.91100000000006</v>
      </c>
      <c r="N200" s="78">
        <f t="shared" si="2"/>
        <v>532.80899999999747</v>
      </c>
      <c r="O200" s="78">
        <f t="shared" si="2"/>
        <v>557.44599999999991</v>
      </c>
      <c r="P200" s="78">
        <f t="shared" si="2"/>
        <v>613.88100000001214</v>
      </c>
      <c r="Q200" s="78">
        <f t="shared" si="2"/>
        <v>623.56099999997605</v>
      </c>
      <c r="R200" s="78">
        <f t="shared" si="2"/>
        <v>589.31200000001627</v>
      </c>
      <c r="S200" s="78">
        <f t="shared" si="2"/>
        <v>675.7339999999931</v>
      </c>
      <c r="T200" s="78">
        <f t="shared" si="2"/>
        <v>740.15399999999499</v>
      </c>
      <c r="U200" s="78">
        <f t="shared" si="2"/>
        <v>767.13699999999153</v>
      </c>
      <c r="V200" s="78">
        <f t="shared" si="2"/>
        <v>767.47499999998399</v>
      </c>
      <c r="W200" s="78">
        <f t="shared" si="2"/>
        <v>783.37799999998606</v>
      </c>
      <c r="X200" s="78">
        <f t="shared" si="2"/>
        <v>814.82399999998233</v>
      </c>
      <c r="Y200" s="78">
        <f t="shared" si="2"/>
        <v>839.29700000001685</v>
      </c>
      <c r="Z200" s="78">
        <f t="shared" si="2"/>
        <v>836.70100000001548</v>
      </c>
      <c r="AA200" s="78">
        <f t="shared" si="2"/>
        <v>934.23699999998644</v>
      </c>
      <c r="AB200" s="78">
        <f t="shared" si="2"/>
        <v>1158.203999999896</v>
      </c>
      <c r="AC200" s="78">
        <f t="shared" si="2"/>
        <v>1392.795999999973</v>
      </c>
      <c r="AD200" s="78">
        <f t="shared" si="2"/>
        <v>1643.3470000000016</v>
      </c>
      <c r="AE200" s="78">
        <f t="shared" si="2"/>
        <v>2021.8709999999774</v>
      </c>
      <c r="AF200" s="78">
        <f t="shared" si="2"/>
        <v>2486.0250000000451</v>
      </c>
      <c r="AG200" s="78">
        <f t="shared" si="2"/>
        <v>2295.7710000000079</v>
      </c>
      <c r="AH200" s="78">
        <f t="shared" si="2"/>
        <v>2604.8780000000261</v>
      </c>
      <c r="AI200" s="78">
        <f t="shared" si="2"/>
        <v>2966.1469999999827</v>
      </c>
      <c r="AJ200" s="78">
        <f t="shared" si="2"/>
        <v>2992.5779999999941</v>
      </c>
      <c r="AK200" s="78">
        <f t="shared" si="2"/>
        <v>3025.5999999999622</v>
      </c>
      <c r="AL200" s="78">
        <f t="shared" si="2"/>
        <v>3170.2270000000281</v>
      </c>
      <c r="AM200" s="78">
        <f t="shared" si="2"/>
        <v>3376.958999999988</v>
      </c>
      <c r="AN200" s="78">
        <f t="shared" si="2"/>
        <v>3615.2670000000071</v>
      </c>
      <c r="AO200" s="78">
        <f t="shared" si="2"/>
        <v>3862.8219999999856</v>
      </c>
      <c r="AP200" s="78">
        <f t="shared" si="2"/>
        <v>4134.6319999999978</v>
      </c>
      <c r="AQ200" s="78">
        <f t="shared" si="2"/>
        <v>4415.592000000077</v>
      </c>
    </row>
    <row r="201" spans="2:43" ht="20.100000000000001" customHeight="1">
      <c r="E201" s="94"/>
      <c r="F201" s="94"/>
      <c r="G201" s="94"/>
      <c r="H201" s="94"/>
      <c r="I201" s="94"/>
      <c r="J201" s="94"/>
      <c r="K201" s="94"/>
      <c r="L201" s="94"/>
      <c r="M201" s="94"/>
      <c r="N201" s="94"/>
      <c r="O201" s="94"/>
      <c r="P201" s="94"/>
      <c r="Q201" s="94"/>
      <c r="R201" s="94"/>
      <c r="S201" s="94"/>
      <c r="T201" s="94"/>
      <c r="U201" s="94"/>
      <c r="V201" s="94"/>
      <c r="W201" s="94"/>
      <c r="X201" s="94"/>
      <c r="Y201" s="94"/>
      <c r="Z201" s="94"/>
      <c r="AA201" s="94"/>
      <c r="AB201" s="94"/>
      <c r="AC201" s="94"/>
      <c r="AD201" s="94"/>
      <c r="AE201" s="94"/>
      <c r="AF201" s="94"/>
      <c r="AG201" s="94"/>
      <c r="AH201" s="94"/>
      <c r="AI201" s="94"/>
      <c r="AJ201" s="94"/>
      <c r="AK201" s="94"/>
      <c r="AL201" s="94"/>
      <c r="AM201" s="94"/>
      <c r="AN201" s="94"/>
      <c r="AO201" s="94"/>
      <c r="AP201" s="94"/>
      <c r="AQ201" s="94"/>
    </row>
    <row r="202" spans="2:43" ht="20.100000000000001" customHeight="1">
      <c r="D202" s="78"/>
      <c r="E202" s="78"/>
      <c r="F202" s="78"/>
      <c r="G202" s="78"/>
      <c r="H202" s="78"/>
      <c r="I202" s="78"/>
      <c r="J202" s="78"/>
      <c r="K202" s="78"/>
      <c r="L202" s="78"/>
      <c r="M202" s="78"/>
      <c r="N202" s="78"/>
      <c r="O202" s="78"/>
      <c r="P202" s="78"/>
      <c r="Q202" s="78"/>
      <c r="R202" s="78"/>
      <c r="S202" s="78"/>
      <c r="T202" s="78"/>
      <c r="U202" s="78"/>
      <c r="V202" s="78"/>
      <c r="W202" s="78"/>
      <c r="X202" s="78"/>
      <c r="Y202" s="78"/>
      <c r="Z202" s="78"/>
      <c r="AA202" s="78"/>
      <c r="AB202" s="78"/>
      <c r="AC202" s="78"/>
      <c r="AD202" s="78"/>
      <c r="AE202" s="78"/>
      <c r="AF202" s="78"/>
      <c r="AG202" s="78"/>
      <c r="AH202" s="78"/>
      <c r="AI202" s="78"/>
      <c r="AJ202" s="78"/>
      <c r="AK202" s="78"/>
      <c r="AL202" s="78"/>
      <c r="AM202" s="78"/>
      <c r="AN202" s="78"/>
      <c r="AO202" s="78"/>
      <c r="AP202" s="78"/>
      <c r="AQ202" s="78"/>
    </row>
    <row r="203" spans="2:43" ht="20.100000000000001" customHeight="1">
      <c r="B203" s="209" t="s">
        <v>378</v>
      </c>
      <c r="C203" s="210"/>
      <c r="D203" s="78">
        <f>SUMIF(Länderzuordnung!$G$3:$G$191,"="&amp;TRUE,D$3:D$191)</f>
        <v>478.30500000000001</v>
      </c>
      <c r="E203" s="78">
        <f>SUMIF(Länderzuordnung!$G$3:$G$191,"="&amp;TRUE,E$3:E$191)</f>
        <v>580.77599999999995</v>
      </c>
      <c r="F203" s="78">
        <f>SUMIF(Länderzuordnung!$G$3:$G$191,"="&amp;TRUE,F$3:F$191)</f>
        <v>504.75799999999998</v>
      </c>
      <c r="G203" s="78">
        <f>SUMIF(Länderzuordnung!$G$3:$G$191,"="&amp;TRUE,G$3:G$191)</f>
        <v>417.74400000000003</v>
      </c>
      <c r="H203" s="78">
        <f>SUMIF(Länderzuordnung!$G$3:$G$191,"="&amp;TRUE,H$3:H$191)</f>
        <v>448.334</v>
      </c>
      <c r="I203" s="78">
        <f>SUMIF(Länderzuordnung!$G$3:$G$191,"="&amp;TRUE,I$3:I$191)</f>
        <v>536.88800000000003</v>
      </c>
      <c r="J203" s="78">
        <f>SUMIF(Länderzuordnung!$G$3:$G$191,"="&amp;TRUE,J$3:J$191)</f>
        <v>514.90700000000004</v>
      </c>
      <c r="K203" s="78">
        <f>SUMIF(Länderzuordnung!$G$3:$G$191,"="&amp;TRUE,K$3:K$191)</f>
        <v>574.94000000000005</v>
      </c>
      <c r="L203" s="78">
        <f>SUMIF(Länderzuordnung!$G$3:$G$191,"="&amp;TRUE,L$3:L$191)</f>
        <v>646.40399999999988</v>
      </c>
      <c r="M203" s="78">
        <f>SUMIF(Länderzuordnung!$G$3:$G$191,"="&amp;TRUE,M$3:M$191)</f>
        <v>825.46299999999997</v>
      </c>
      <c r="N203" s="78">
        <f>SUMIF(Länderzuordnung!$G$3:$G$191,"="&amp;TRUE,N$3:N$191)</f>
        <v>879.44599999999991</v>
      </c>
      <c r="O203" s="78">
        <f>SUMIF(Länderzuordnung!$G$3:$G$191,"="&amp;TRUE,O$3:O$191)</f>
        <v>892.96</v>
      </c>
      <c r="P203" s="78">
        <f>SUMIF(Länderzuordnung!$G$3:$G$191,"="&amp;TRUE,P$3:P$191)</f>
        <v>953.84300000000007</v>
      </c>
      <c r="Q203" s="78">
        <f>SUMIF(Länderzuordnung!$G$3:$G$191,"="&amp;TRUE,Q$3:Q$191)</f>
        <v>1102.326</v>
      </c>
      <c r="R203" s="78">
        <f>SUMIF(Länderzuordnung!$G$3:$G$191,"="&amp;TRUE,R$3:R$191)</f>
        <v>1270.8820000000001</v>
      </c>
      <c r="S203" s="78">
        <f>SUMIF(Länderzuordnung!$G$3:$G$191,"="&amp;TRUE,S$3:S$191)</f>
        <v>1348.1980000000001</v>
      </c>
      <c r="T203" s="78">
        <f>SUMIF(Länderzuordnung!$G$3:$G$191,"="&amp;TRUE,T$3:T$191)</f>
        <v>1487.798</v>
      </c>
      <c r="U203" s="78">
        <f>SUMIF(Länderzuordnung!$G$3:$G$191,"="&amp;TRUE,U$3:U$191)</f>
        <v>1605.366</v>
      </c>
      <c r="V203" s="78">
        <f>SUMIF(Länderzuordnung!$G$3:$G$191,"="&amp;TRUE,V$3:V$191)</f>
        <v>1590.3630000000001</v>
      </c>
      <c r="W203" s="78">
        <f>SUMIF(Länderzuordnung!$G$3:$G$191,"="&amp;TRUE,W$3:W$191)</f>
        <v>1387.2910000000002</v>
      </c>
      <c r="X203" s="78">
        <f>SUMIF(Länderzuordnung!$G$3:$G$191,"="&amp;TRUE,X$3:X$191)</f>
        <v>1557.1189999999999</v>
      </c>
      <c r="Y203" s="78">
        <f>SUMIF(Länderzuordnung!$G$3:$G$191,"="&amp;TRUE,Y$3:Y$191)</f>
        <v>1499.7950000000001</v>
      </c>
      <c r="Z203" s="78">
        <f>SUMIF(Länderzuordnung!$G$3:$G$191,"="&amp;TRUE,Z$3:Z$191)</f>
        <v>1469.761</v>
      </c>
      <c r="AA203" s="78">
        <f>SUMIF(Länderzuordnung!$G$3:$G$191,"="&amp;TRUE,AA$3:AA$191)</f>
        <v>1494.557</v>
      </c>
      <c r="AB203" s="78">
        <f>SUMIF(Länderzuordnung!$G$3:$G$191,"="&amp;TRUE,AB$3:AB$191)</f>
        <v>1716.1959999999999</v>
      </c>
      <c r="AC203" s="78">
        <f>SUMIF(Länderzuordnung!$G$3:$G$191,"="&amp;TRUE,AC$3:AC$191)</f>
        <v>2092.4050000000002</v>
      </c>
      <c r="AD203" s="78">
        <f>SUMIF(Länderzuordnung!$G$3:$G$191,"="&amp;TRUE,AD$3:AD$191)</f>
        <v>2461.0060000000003</v>
      </c>
      <c r="AE203" s="78">
        <f>SUMIF(Länderzuordnung!$G$3:$G$191,"="&amp;TRUE,AE$3:AE$191)</f>
        <v>2893.0160000000001</v>
      </c>
      <c r="AF203" s="78">
        <f>SUMIF(Länderzuordnung!$G$3:$G$191,"="&amp;TRUE,AF$3:AF$191)</f>
        <v>3299.982</v>
      </c>
      <c r="AG203" s="78">
        <f>SUMIF(Länderzuordnung!$G$3:$G$191,"="&amp;TRUE,AG$3:AG$191)</f>
        <v>3044.431</v>
      </c>
      <c r="AH203" s="78">
        <f>SUMIF(Länderzuordnung!$G$3:$G$191,"="&amp;TRUE,AH$3:AH$191)</f>
        <v>3846.9350000000004</v>
      </c>
      <c r="AI203" s="78">
        <f>SUMIF(Länderzuordnung!$G$3:$G$191,"="&amp;TRUE,AI$3:AI$191)</f>
        <v>4403.6109999999999</v>
      </c>
      <c r="AJ203" s="78">
        <f>SUMIF(Länderzuordnung!$G$3:$G$191,"="&amp;TRUE,AJ$3:AJ$191)</f>
        <v>4262.2060000000001</v>
      </c>
      <c r="AK203" s="78">
        <f>SUMIF(Länderzuordnung!$G$3:$G$191,"="&amp;TRUE,AK$3:AK$191)</f>
        <v>4364.7539999999999</v>
      </c>
      <c r="AL203" s="78">
        <f>SUMIF(Länderzuordnung!$G$3:$G$191,"="&amp;TRUE,AL$3:AL$191)</f>
        <v>4412.3909999999996</v>
      </c>
      <c r="AM203" s="78">
        <f>SUMIF(Länderzuordnung!$G$3:$G$191,"="&amp;TRUE,AM$3:AM$191)</f>
        <v>4648.473</v>
      </c>
      <c r="AN203" s="78">
        <f>SUMIF(Länderzuordnung!$G$3:$G$191,"="&amp;TRUE,AN$3:AN$191)</f>
        <v>4894.8070000000007</v>
      </c>
      <c r="AO203" s="78">
        <f>SUMIF(Länderzuordnung!$G$3:$G$191,"="&amp;TRUE,AO$3:AO$191)</f>
        <v>5175.875</v>
      </c>
      <c r="AP203" s="78">
        <f>SUMIF(Länderzuordnung!$G$3:$G$191,"="&amp;TRUE,AP$3:AP$191)</f>
        <v>5479.6309999999994</v>
      </c>
      <c r="AQ203" s="78">
        <f>SUMIF(Länderzuordnung!$G$3:$G$191,"="&amp;TRUE,AQ$3:AQ$191)</f>
        <v>5807.8440000000001</v>
      </c>
    </row>
    <row r="204" spans="2:43" ht="20.100000000000001" customHeight="1">
      <c r="B204" s="209" t="s">
        <v>16</v>
      </c>
      <c r="C204" s="210"/>
      <c r="D204" s="78">
        <f>SUMIF(Länderzuordnung!$H$3:$H$191,"="&amp;TRUE,D$3:D$191)</f>
        <v>378.29300000000001</v>
      </c>
      <c r="E204" s="78">
        <f>SUMIF(Länderzuordnung!$H$3:$H$191,"="&amp;TRUE,E$3:E$191)</f>
        <v>382.79200000000003</v>
      </c>
      <c r="F204" s="78">
        <f>SUMIF(Länderzuordnung!$H$3:$H$191,"="&amp;TRUE,F$3:F$191)</f>
        <v>381.59399999999999</v>
      </c>
      <c r="G204" s="78">
        <f>SUMIF(Länderzuordnung!$H$3:$H$191,"="&amp;TRUE,G$3:G$191)</f>
        <v>391.38200000000001</v>
      </c>
      <c r="H204" s="78">
        <f>SUMIF(Länderzuordnung!$H$3:$H$191,"="&amp;TRUE,H$3:H$191)</f>
        <v>381.90100000000001</v>
      </c>
      <c r="I204" s="78">
        <f>SUMIF(Länderzuordnung!$H$3:$H$191,"="&amp;TRUE,I$3:I$191)</f>
        <v>374.83499999999992</v>
      </c>
      <c r="J204" s="78">
        <f>SUMIF(Länderzuordnung!$H$3:$H$191,"="&amp;TRUE,J$3:J$191)</f>
        <v>402.87200000000001</v>
      </c>
      <c r="K204" s="78">
        <f>SUMIF(Länderzuordnung!$H$3:$H$191,"="&amp;TRUE,K$3:K$191)</f>
        <v>465.08100000000007</v>
      </c>
      <c r="L204" s="78">
        <f>SUMIF(Länderzuordnung!$H$3:$H$191,"="&amp;TRUE,L$3:L$191)</f>
        <v>509.85199999999998</v>
      </c>
      <c r="M204" s="78">
        <f>SUMIF(Länderzuordnung!$H$3:$H$191,"="&amp;TRUE,M$3:M$191)</f>
        <v>564.37500000000011</v>
      </c>
      <c r="N204" s="78">
        <f>SUMIF(Länderzuordnung!$H$3:$H$191,"="&amp;TRUE,N$3:N$191)</f>
        <v>650.08300000000008</v>
      </c>
      <c r="O204" s="78">
        <f>SUMIF(Länderzuordnung!$H$3:$H$191,"="&amp;TRUE,O$3:O$191)</f>
        <v>640.47800000000007</v>
      </c>
      <c r="P204" s="78">
        <f>SUMIF(Länderzuordnung!$H$3:$H$191,"="&amp;TRUE,P$3:P$191)</f>
        <v>768.04699999999991</v>
      </c>
      <c r="Q204" s="78">
        <f>SUMIF(Länderzuordnung!$H$3:$H$191,"="&amp;TRUE,Q$3:Q$191)</f>
        <v>896.78100000000006</v>
      </c>
      <c r="R204" s="78">
        <f>SUMIF(Länderzuordnung!$H$3:$H$191,"="&amp;TRUE,R$3:R$191)</f>
        <v>960.27</v>
      </c>
      <c r="S204" s="78">
        <f>SUMIF(Länderzuordnung!$H$3:$H$191,"="&amp;TRUE,S$3:S$191)</f>
        <v>1198.5830000000001</v>
      </c>
      <c r="T204" s="78">
        <f>SUMIF(Länderzuordnung!$H$3:$H$191,"="&amp;TRUE,T$3:T$191)</f>
        <v>1334.4959999999999</v>
      </c>
      <c r="U204" s="78">
        <f>SUMIF(Länderzuordnung!$H$3:$H$191,"="&amp;TRUE,U$3:U$191)</f>
        <v>1372.0449999999998</v>
      </c>
      <c r="V204" s="78">
        <f>SUMIF(Länderzuordnung!$H$3:$H$191,"="&amp;TRUE,V$3:V$191)</f>
        <v>1263.8869999999999</v>
      </c>
      <c r="W204" s="78">
        <f>SUMIF(Länderzuordnung!$H$3:$H$191,"="&amp;TRUE,W$3:W$191)</f>
        <v>1184.0490000000002</v>
      </c>
      <c r="X204" s="78">
        <f>SUMIF(Länderzuordnung!$H$3:$H$191,"="&amp;TRUE,X$3:X$191)</f>
        <v>1284.6870000000001</v>
      </c>
      <c r="Y204" s="78">
        <f>SUMIF(Länderzuordnung!$H$3:$H$191,"="&amp;TRUE,Y$3:Y$191)</f>
        <v>1277.991</v>
      </c>
      <c r="Z204" s="78">
        <f>SUMIF(Länderzuordnung!$H$3:$H$191,"="&amp;TRUE,Z$3:Z$191)</f>
        <v>1394.8579999999997</v>
      </c>
      <c r="AA204" s="78">
        <f>SUMIF(Länderzuordnung!$H$3:$H$191,"="&amp;TRUE,AA$3:AA$191)</f>
        <v>1721.1260000000002</v>
      </c>
      <c r="AB204" s="78">
        <f>SUMIF(Länderzuordnung!$H$3:$H$191,"="&amp;TRUE,AB$3:AB$191)</f>
        <v>2160.3820000000001</v>
      </c>
      <c r="AC204" s="78">
        <f>SUMIF(Länderzuordnung!$H$3:$H$191,"="&amp;TRUE,AC$3:AC$191)</f>
        <v>2592.8689999999997</v>
      </c>
      <c r="AD204" s="78">
        <f>SUMIF(Länderzuordnung!$H$3:$H$191,"="&amp;TRUE,AD$3:AD$191)</f>
        <v>3035.2220000000002</v>
      </c>
      <c r="AE204" s="78">
        <f>SUMIF(Länderzuordnung!$H$3:$H$191,"="&amp;TRUE,AE$3:AE$191)</f>
        <v>3747.8919999999998</v>
      </c>
      <c r="AF204" s="78">
        <f>SUMIF(Länderzuordnung!$H$3:$H$191,"="&amp;TRUE,AF$3:AF$191)</f>
        <v>4510.3710000000001</v>
      </c>
      <c r="AG204" s="78">
        <f>SUMIF(Länderzuordnung!$H$3:$H$191,"="&amp;TRUE,AG$3:AG$191)</f>
        <v>3739.3429999999998</v>
      </c>
      <c r="AH204" s="78">
        <f>SUMIF(Länderzuordnung!$H$3:$H$191,"="&amp;TRUE,AH$3:AH$191)</f>
        <v>4341.9629999999997</v>
      </c>
      <c r="AI204" s="78">
        <f>SUMIF(Länderzuordnung!$H$3:$H$191,"="&amp;TRUE,AI$3:AI$191)</f>
        <v>4996.1669999999995</v>
      </c>
      <c r="AJ204" s="78">
        <f>SUMIF(Länderzuordnung!$H$3:$H$191,"="&amp;TRUE,AJ$3:AJ$191)</f>
        <v>5073.2130000000006</v>
      </c>
      <c r="AK204" s="78">
        <f>SUMIF(Länderzuordnung!$H$3:$H$191,"="&amp;TRUE,AK$3:AK$191)</f>
        <v>5233.9919999999993</v>
      </c>
      <c r="AL204" s="78">
        <f>SUMIF(Länderzuordnung!$H$3:$H$191,"="&amp;TRUE,AL$3:AL$191)</f>
        <v>5253.4719999999998</v>
      </c>
      <c r="AM204" s="78">
        <f>SUMIF(Länderzuordnung!$H$3:$H$191,"="&amp;TRUE,AM$3:AM$191)</f>
        <v>5491.23</v>
      </c>
      <c r="AN204" s="78">
        <f>SUMIF(Länderzuordnung!$H$3:$H$191,"="&amp;TRUE,AN$3:AN$191)</f>
        <v>5838.3399999999992</v>
      </c>
      <c r="AO204" s="78">
        <f>SUMIF(Länderzuordnung!$H$3:$H$191,"="&amp;TRUE,AO$3:AO$191)</f>
        <v>6175.0320000000002</v>
      </c>
      <c r="AP204" s="78">
        <f>SUMIF(Länderzuordnung!$H$3:$H$191,"="&amp;TRUE,AP$3:AP$191)</f>
        <v>6535.9120000000003</v>
      </c>
      <c r="AQ204" s="78">
        <f>SUMIF(Länderzuordnung!$H$3:$H$191,"="&amp;TRUE,AQ$3:AQ$191)</f>
        <v>6945.4590000000007</v>
      </c>
    </row>
    <row r="205" spans="2:43" ht="20.100000000000001" customHeight="1">
      <c r="B205" s="209" t="s">
        <v>17</v>
      </c>
      <c r="C205" s="210"/>
      <c r="D205" s="78">
        <f>SUMIF(Länderzuordnung!$I$3:$I$191,"="&amp;TRUE,D$3:D$191)</f>
        <v>779.68700000000013</v>
      </c>
      <c r="E205" s="78">
        <f>SUMIF(Länderzuordnung!$I$3:$I$191,"="&amp;TRUE,E$3:E$191)</f>
        <v>809.38900000000001</v>
      </c>
      <c r="F205" s="78">
        <f>SUMIF(Länderzuordnung!$I$3:$I$191,"="&amp;TRUE,F$3:F$191)</f>
        <v>824.21599999999989</v>
      </c>
      <c r="G205" s="78">
        <f>SUMIF(Länderzuordnung!$I$3:$I$191,"="&amp;TRUE,G$3:G$191)</f>
        <v>870.721</v>
      </c>
      <c r="H205" s="78">
        <f>SUMIF(Länderzuordnung!$I$3:$I$191,"="&amp;TRUE,H$3:H$191)</f>
        <v>895.46600000000001</v>
      </c>
      <c r="I205" s="78">
        <f>SUMIF(Länderzuordnung!$I$3:$I$191,"="&amp;TRUE,I$3:I$191)</f>
        <v>912.93099999999993</v>
      </c>
      <c r="J205" s="78">
        <f>SUMIF(Länderzuordnung!$I$3:$I$191,"="&amp;TRUE,J$3:J$191)</f>
        <v>941.255</v>
      </c>
      <c r="K205" s="78">
        <f>SUMIF(Länderzuordnung!$I$3:$I$191,"="&amp;TRUE,K$3:K$191)</f>
        <v>1066.694</v>
      </c>
      <c r="L205" s="78">
        <f>SUMIF(Länderzuordnung!$I$3:$I$191,"="&amp;TRUE,L$3:L$191)</f>
        <v>1262.385</v>
      </c>
      <c r="M205" s="78">
        <f>SUMIF(Länderzuordnung!$I$3:$I$191,"="&amp;TRUE,M$3:M$191)</f>
        <v>1418.8990000000001</v>
      </c>
      <c r="N205" s="78">
        <f>SUMIF(Länderzuordnung!$I$3:$I$191,"="&amp;TRUE,N$3:N$191)</f>
        <v>1472.5860000000002</v>
      </c>
      <c r="O205" s="78">
        <f>SUMIF(Länderzuordnung!$I$3:$I$191,"="&amp;TRUE,O$3:O$191)</f>
        <v>1539.1610000000001</v>
      </c>
      <c r="P205" s="78">
        <f>SUMIF(Länderzuordnung!$I$3:$I$191,"="&amp;TRUE,P$3:P$191)</f>
        <v>1734.771</v>
      </c>
      <c r="Q205" s="78">
        <f>SUMIF(Länderzuordnung!$I$3:$I$191,"="&amp;TRUE,Q$3:Q$191)</f>
        <v>1955.712</v>
      </c>
      <c r="R205" s="78">
        <f>SUMIF(Länderzuordnung!$I$3:$I$191,"="&amp;TRUE,R$3:R$191)</f>
        <v>2093.7739999999999</v>
      </c>
      <c r="S205" s="78">
        <f>SUMIF(Länderzuordnung!$I$3:$I$191,"="&amp;TRUE,S$3:S$191)</f>
        <v>2498.7670000000003</v>
      </c>
      <c r="T205" s="78">
        <f>SUMIF(Länderzuordnung!$I$3:$I$191,"="&amp;TRUE,T$3:T$191)</f>
        <v>2785.1059999999998</v>
      </c>
      <c r="U205" s="78">
        <f>SUMIF(Länderzuordnung!$I$3:$I$191,"="&amp;TRUE,U$3:U$191)</f>
        <v>2825.5050000000001</v>
      </c>
      <c r="V205" s="78">
        <f>SUMIF(Länderzuordnung!$I$3:$I$191,"="&amp;TRUE,V$3:V$191)</f>
        <v>2477.2529999999997</v>
      </c>
      <c r="W205" s="78">
        <f>SUMIF(Länderzuordnung!$I$3:$I$191,"="&amp;TRUE,W$3:W$191)</f>
        <v>2777.7200000000003</v>
      </c>
      <c r="X205" s="78">
        <f>SUMIF(Länderzuordnung!$I$3:$I$191,"="&amp;TRUE,X$3:X$191)</f>
        <v>3019.8440000000001</v>
      </c>
      <c r="Y205" s="78">
        <f>SUMIF(Länderzuordnung!$I$3:$I$191,"="&amp;TRUE,Y$3:Y$191)</f>
        <v>3082.933</v>
      </c>
      <c r="Z205" s="78">
        <f>SUMIF(Länderzuordnung!$I$3:$I$191,"="&amp;TRUE,Z$3:Z$191)</f>
        <v>3394.1889999999999</v>
      </c>
      <c r="AA205" s="78">
        <f>SUMIF(Länderzuordnung!$I$3:$I$191,"="&amp;TRUE,AA$3:AA$191)</f>
        <v>3831.7629999999999</v>
      </c>
      <c r="AB205" s="78">
        <f>SUMIF(Länderzuordnung!$I$3:$I$191,"="&amp;TRUE,AB$3:AB$191)</f>
        <v>4405.6509999999998</v>
      </c>
      <c r="AC205" s="78">
        <f>SUMIF(Länderzuordnung!$I$3:$I$191,"="&amp;TRUE,AC$3:AC$191)</f>
        <v>5093.2009999999991</v>
      </c>
      <c r="AD205" s="78">
        <f>SUMIF(Länderzuordnung!$I$3:$I$191,"="&amp;TRUE,AD$3:AD$191)</f>
        <v>5986.82</v>
      </c>
      <c r="AE205" s="78">
        <f>SUMIF(Länderzuordnung!$I$3:$I$191,"="&amp;TRUE,AE$3:AE$191)</f>
        <v>7281.08</v>
      </c>
      <c r="AF205" s="78">
        <f>SUMIF(Länderzuordnung!$I$3:$I$191,"="&amp;TRUE,AF$3:AF$191)</f>
        <v>8361.094000000001</v>
      </c>
      <c r="AG205" s="78">
        <f>SUMIF(Länderzuordnung!$I$3:$I$191,"="&amp;TRUE,AG$3:AG$191)</f>
        <v>8923.7080000000005</v>
      </c>
      <c r="AH205" s="78">
        <f>SUMIF(Länderzuordnung!$I$3:$I$191,"="&amp;TRUE,AH$3:AH$191)</f>
        <v>10656.289000000001</v>
      </c>
      <c r="AI205" s="78">
        <f>SUMIF(Länderzuordnung!$I$3:$I$191,"="&amp;TRUE,AI$3:AI$191)</f>
        <v>12566.977000000001</v>
      </c>
      <c r="AJ205" s="78">
        <f>SUMIF(Länderzuordnung!$I$3:$I$191,"="&amp;TRUE,AJ$3:AJ$191)</f>
        <v>13742.523000000001</v>
      </c>
      <c r="AK205" s="78">
        <f>SUMIF(Länderzuordnung!$I$3:$I$191,"="&amp;TRUE,AK$3:AK$191)</f>
        <v>14982.244999999999</v>
      </c>
      <c r="AL205" s="78">
        <f>SUMIF(Länderzuordnung!$I$3:$I$191,"="&amp;TRUE,AL$3:AL$191)</f>
        <v>16221.262999999999</v>
      </c>
      <c r="AM205" s="78">
        <f>SUMIF(Länderzuordnung!$I$3:$I$191,"="&amp;TRUE,AM$3:AM$191)</f>
        <v>17657.255000000001</v>
      </c>
      <c r="AN205" s="78">
        <f>SUMIF(Länderzuordnung!$I$3:$I$191,"="&amp;TRUE,AN$3:AN$191)</f>
        <v>19123.120999999999</v>
      </c>
      <c r="AO205" s="78">
        <f>SUMIF(Länderzuordnung!$I$3:$I$191,"="&amp;TRUE,AO$3:AO$191)</f>
        <v>20737.076000000001</v>
      </c>
      <c r="AP205" s="78">
        <f>SUMIF(Länderzuordnung!$I$3:$I$191,"="&amp;TRUE,AP$3:AP$191)</f>
        <v>22459.5</v>
      </c>
      <c r="AQ205" s="78">
        <f>SUMIF(Länderzuordnung!$I$3:$I$191,"="&amp;TRUE,AQ$3:AQ$191)</f>
        <v>24325.503000000001</v>
      </c>
    </row>
    <row r="206" spans="2:43" ht="20.100000000000001" customHeight="1">
      <c r="C206" s="88"/>
      <c r="D206" s="78"/>
      <c r="E206" s="78"/>
      <c r="F206" s="78"/>
      <c r="G206" s="78"/>
      <c r="H206" s="78"/>
      <c r="I206" s="78"/>
      <c r="J206" s="78"/>
      <c r="K206" s="78"/>
      <c r="L206" s="78"/>
      <c r="M206" s="78"/>
      <c r="N206" s="78"/>
      <c r="O206" s="78"/>
      <c r="P206" s="78"/>
      <c r="Q206" s="78"/>
      <c r="R206" s="78"/>
      <c r="S206" s="78"/>
      <c r="T206" s="78"/>
      <c r="U206" s="78"/>
      <c r="V206" s="78"/>
      <c r="W206" s="78"/>
      <c r="X206" s="78"/>
      <c r="Y206" s="78"/>
      <c r="Z206" s="78"/>
      <c r="AA206" s="78"/>
      <c r="AB206" s="78"/>
      <c r="AC206" s="78"/>
      <c r="AD206" s="78"/>
      <c r="AE206" s="78"/>
      <c r="AF206" s="78"/>
      <c r="AG206" s="78"/>
      <c r="AH206" s="78"/>
      <c r="AI206" s="78"/>
      <c r="AJ206" s="78"/>
      <c r="AK206" s="78"/>
      <c r="AL206" s="78"/>
      <c r="AM206" s="78"/>
      <c r="AN206" s="78"/>
      <c r="AO206" s="78"/>
      <c r="AP206" s="78"/>
      <c r="AQ206" s="78"/>
    </row>
    <row r="207" spans="2:43" ht="20.100000000000001" customHeight="1">
      <c r="B207" s="209" t="s">
        <v>18</v>
      </c>
      <c r="C207" s="210"/>
      <c r="D207" s="78">
        <f>SUMIF(Länderzuordnung!$J$3:$J$191,"="&amp;TRUE,D$3:D$191)</f>
        <v>258.74200000000002</v>
      </c>
      <c r="E207" s="78">
        <f>SUMIF(Länderzuordnung!$J$3:$J$191,"="&amp;TRUE,E$3:E$191)</f>
        <v>212.80500000000001</v>
      </c>
      <c r="F207" s="78">
        <f>SUMIF(Länderzuordnung!$J$3:$J$191,"="&amp;TRUE,F$3:F$191)</f>
        <v>112.176</v>
      </c>
      <c r="G207" s="78">
        <f>SUMIF(Länderzuordnung!$J$3:$J$191,"="&amp;TRUE,G$3:G$191)</f>
        <v>134.988</v>
      </c>
      <c r="H207" s="78">
        <f>SUMIF(Länderzuordnung!$J$3:$J$191,"="&amp;TRUE,H$3:H$191)</f>
        <v>149.494</v>
      </c>
      <c r="I207" s="78">
        <f>SUMIF(Länderzuordnung!$J$3:$J$191,"="&amp;TRUE,I$3:I$191)</f>
        <v>114.976</v>
      </c>
      <c r="J207" s="78">
        <f>SUMIF(Länderzuordnung!$J$3:$J$191,"="&amp;TRUE,J$3:J$191)</f>
        <v>133.97000000000003</v>
      </c>
      <c r="K207" s="78">
        <f>SUMIF(Länderzuordnung!$J$3:$J$191,"="&amp;TRUE,K$3:K$191)</f>
        <v>137.482</v>
      </c>
      <c r="L207" s="78">
        <f>SUMIF(Länderzuordnung!$J$3:$J$191,"="&amp;TRUE,L$3:L$191)</f>
        <v>159.96899999999999</v>
      </c>
      <c r="M207" s="78">
        <f>SUMIF(Länderzuordnung!$J$3:$J$191,"="&amp;TRUE,M$3:M$191)</f>
        <v>105.71800000000002</v>
      </c>
      <c r="N207" s="78">
        <f>SUMIF(Länderzuordnung!$J$3:$J$191,"="&amp;TRUE,N$3:N$191)</f>
        <v>178.74</v>
      </c>
      <c r="O207" s="78">
        <f>SUMIF(Länderzuordnung!$J$3:$J$191,"="&amp;TRUE,O$3:O$191)</f>
        <v>236.203</v>
      </c>
      <c r="P207" s="78">
        <f>SUMIF(Länderzuordnung!$J$3:$J$191,"="&amp;TRUE,P$3:P$191)</f>
        <v>283.21399999999994</v>
      </c>
      <c r="Q207" s="78">
        <f>SUMIF(Länderzuordnung!$J$3:$J$191,"="&amp;TRUE,Q$3:Q$191)</f>
        <v>292.90700000000004</v>
      </c>
      <c r="R207" s="78">
        <f>SUMIF(Länderzuordnung!$J$3:$J$191,"="&amp;TRUE,R$3:R$191)</f>
        <v>318.32</v>
      </c>
      <c r="S207" s="78">
        <f>SUMIF(Länderzuordnung!$J$3:$J$191,"="&amp;TRUE,S$3:S$191)</f>
        <v>320.423</v>
      </c>
      <c r="T207" s="78">
        <f>SUMIF(Länderzuordnung!$J$3:$J$191,"="&amp;TRUE,T$3:T$191)</f>
        <v>338.58800000000002</v>
      </c>
      <c r="U207" s="78">
        <f>SUMIF(Länderzuordnung!$J$3:$J$191,"="&amp;TRUE,U$3:U$191)</f>
        <v>364.33499999999998</v>
      </c>
      <c r="V207" s="78">
        <f>SUMIF(Länderzuordnung!$J$3:$J$191,"="&amp;TRUE,V$3:V$191)</f>
        <v>372.30899999999997</v>
      </c>
      <c r="W207" s="78">
        <f>SUMIF(Länderzuordnung!$J$3:$J$191,"="&amp;TRUE,W$3:W$191)</f>
        <v>354.72899999999998</v>
      </c>
      <c r="X207" s="78">
        <f>SUMIF(Länderzuordnung!$J$3:$J$191,"="&amp;TRUE,X$3:X$191)</f>
        <v>357.06700000000001</v>
      </c>
      <c r="Y207" s="78">
        <f>SUMIF(Länderzuordnung!$J$3:$J$191,"="&amp;TRUE,Y$3:Y$191)</f>
        <v>339.32499999999999</v>
      </c>
      <c r="Z207" s="78">
        <f>SUMIF(Länderzuordnung!$J$3:$J$191,"="&amp;TRUE,Z$3:Z$191)</f>
        <v>135.59399999999999</v>
      </c>
      <c r="AA207" s="78">
        <f>SUMIF(Länderzuordnung!$J$3:$J$191,"="&amp;TRUE,AA$3:AA$191)</f>
        <v>173.369</v>
      </c>
      <c r="AB207" s="78">
        <f>SUMIF(Länderzuordnung!$J$3:$J$191,"="&amp;TRUE,AB$3:AB$191)</f>
        <v>205.34700000000001</v>
      </c>
      <c r="AC207" s="78">
        <f>SUMIF(Länderzuordnung!$J$3:$J$191,"="&amp;TRUE,AC$3:AC$191)</f>
        <v>248.11700000000002</v>
      </c>
      <c r="AD207" s="78">
        <f>SUMIF(Länderzuordnung!$J$3:$J$191,"="&amp;TRUE,AD$3:AD$191)</f>
        <v>293.12599999999998</v>
      </c>
      <c r="AE207" s="78">
        <f>SUMIF(Länderzuordnung!$J$3:$J$191,"="&amp;TRUE,AE$3:AE$191)</f>
        <v>363.79399999999998</v>
      </c>
      <c r="AF207" s="78">
        <f>SUMIF(Länderzuordnung!$J$3:$J$191,"="&amp;TRUE,AF$3:AF$191)</f>
        <v>445.35500000000002</v>
      </c>
      <c r="AG207" s="78">
        <f>SUMIF(Länderzuordnung!$J$3:$J$191,"="&amp;TRUE,AG$3:AG$191)</f>
        <v>408.11100000000005</v>
      </c>
      <c r="AH207" s="78">
        <f>SUMIF(Länderzuordnung!$J$3:$J$191,"="&amp;TRUE,AH$3:AH$191)</f>
        <v>495.31200000000001</v>
      </c>
      <c r="AI207" s="78">
        <f>SUMIF(Länderzuordnung!$J$3:$J$191,"="&amp;TRUE,AI$3:AI$191)</f>
        <v>594.44399999999996</v>
      </c>
      <c r="AJ207" s="78">
        <f>SUMIF(Länderzuordnung!$J$3:$J$191,"="&amp;TRUE,AJ$3:AJ$191)</f>
        <v>644.226</v>
      </c>
      <c r="AK207" s="78">
        <f>SUMIF(Länderzuordnung!$J$3:$J$191,"="&amp;TRUE,AK$3:AK$191)</f>
        <v>652.20300000000009</v>
      </c>
      <c r="AL207" s="78">
        <f>SUMIF(Länderzuordnung!$J$3:$J$191,"="&amp;TRUE,AL$3:AL$191)</f>
        <v>579.70500000000004</v>
      </c>
      <c r="AM207" s="78">
        <f>SUMIF(Länderzuordnung!$J$3:$J$191,"="&amp;TRUE,AM$3:AM$191)</f>
        <v>584.84</v>
      </c>
      <c r="AN207" s="78">
        <f>SUMIF(Länderzuordnung!$J$3:$J$191,"="&amp;TRUE,AN$3:AN$191)</f>
        <v>602.16300000000001</v>
      </c>
      <c r="AO207" s="78">
        <f>SUMIF(Länderzuordnung!$J$3:$J$191,"="&amp;TRUE,AO$3:AO$191)</f>
        <v>619.303</v>
      </c>
      <c r="AP207" s="78">
        <f>SUMIF(Länderzuordnung!$J$3:$J$191,"="&amp;TRUE,AP$3:AP$191)</f>
        <v>637.48099999999999</v>
      </c>
      <c r="AQ207" s="78">
        <f>SUMIF(Länderzuordnung!$J$3:$J$191,"="&amp;TRUE,AQ$3:AQ$191)</f>
        <v>658.17399999999998</v>
      </c>
    </row>
    <row r="208" spans="2:43" ht="20.100000000000001" customHeight="1">
      <c r="B208" s="209" t="s">
        <v>376</v>
      </c>
      <c r="C208" s="210"/>
      <c r="D208" s="78">
        <f>SUMIF(Länderzuordnung!$K$3:$K$191,"="&amp;TRUE,D$3:D$191)</f>
        <v>72.271000000000001</v>
      </c>
      <c r="E208" s="78">
        <f>SUMIF(Länderzuordnung!$K$3:$K$191,"="&amp;TRUE,E$3:E$191)</f>
        <v>83.540999999999997</v>
      </c>
      <c r="F208" s="78">
        <f>SUMIF(Länderzuordnung!$K$3:$K$191,"="&amp;TRUE,F$3:F$191)</f>
        <v>84.832999999999998</v>
      </c>
      <c r="G208" s="78">
        <f>SUMIF(Länderzuordnung!$K$3:$K$191,"="&amp;TRUE,G$3:G$191)</f>
        <v>78.757999999999996</v>
      </c>
      <c r="H208" s="78">
        <f>SUMIF(Länderzuordnung!$K$3:$K$191,"="&amp;TRUE,H$3:H$191)</f>
        <v>71.480999999999995</v>
      </c>
      <c r="I208" s="78">
        <f>SUMIF(Länderzuordnung!$K$3:$K$191,"="&amp;TRUE,I$3:I$191)</f>
        <v>75.853000000000009</v>
      </c>
      <c r="J208" s="78">
        <f>SUMIF(Länderzuordnung!$K$3:$K$191,"="&amp;TRUE,J$3:J$191)</f>
        <v>76.591999999999999</v>
      </c>
      <c r="K208" s="78">
        <f>SUMIF(Länderzuordnung!$K$3:$K$191,"="&amp;TRUE,K$3:K$191)</f>
        <v>86.668999999999997</v>
      </c>
      <c r="L208" s="78">
        <f>SUMIF(Länderzuordnung!$K$3:$K$191,"="&amp;TRUE,L$3:L$191)</f>
        <v>106.961</v>
      </c>
      <c r="M208" s="78">
        <f>SUMIF(Länderzuordnung!$K$3:$K$191,"="&amp;TRUE,M$3:M$191)</f>
        <v>101.59</v>
      </c>
      <c r="N208" s="78">
        <f>SUMIF(Länderzuordnung!$K$3:$K$191,"="&amp;TRUE,N$3:N$191)</f>
        <v>59.363</v>
      </c>
      <c r="O208" s="78">
        <f>SUMIF(Länderzuordnung!$K$3:$K$191,"="&amp;TRUE,O$3:O$191)</f>
        <v>30.920999999999999</v>
      </c>
      <c r="P208" s="78">
        <f>SUMIF(Länderzuordnung!$K$3:$K$191,"="&amp;TRUE,P$3:P$191)</f>
        <v>83.599000000000004</v>
      </c>
      <c r="Q208" s="78">
        <f>SUMIF(Länderzuordnung!$K$3:$K$191,"="&amp;TRUE,Q$3:Q$191)</f>
        <v>101.05</v>
      </c>
      <c r="R208" s="78">
        <f>SUMIF(Länderzuordnung!$K$3:$K$191,"="&amp;TRUE,R$3:R$191)</f>
        <v>123.077</v>
      </c>
      <c r="S208" s="78">
        <f>SUMIF(Länderzuordnung!$K$3:$K$191,"="&amp;TRUE,S$3:S$191)</f>
        <v>156.48599999999999</v>
      </c>
      <c r="T208" s="78">
        <f>SUMIF(Länderzuordnung!$K$3:$K$191,"="&amp;TRUE,T$3:T$191)</f>
        <v>169.005</v>
      </c>
      <c r="U208" s="78">
        <f>SUMIF(Länderzuordnung!$K$3:$K$191,"="&amp;TRUE,U$3:U$191)</f>
        <v>174.43100000000001</v>
      </c>
      <c r="V208" s="78">
        <f>SUMIF(Länderzuordnung!$K$3:$K$191,"="&amp;TRUE,V$3:V$191)</f>
        <v>185.13300000000001</v>
      </c>
      <c r="W208" s="78">
        <f>SUMIF(Länderzuordnung!$K$3:$K$191,"="&amp;TRUE,W$3:W$191)</f>
        <v>162.44499999999999</v>
      </c>
      <c r="X208" s="78">
        <f>SUMIF(Länderzuordnung!$K$3:$K$191,"="&amp;TRUE,X$3:X$191)</f>
        <v>173.21600000000001</v>
      </c>
      <c r="Y208" s="78">
        <f>SUMIF(Länderzuordnung!$K$3:$K$191,"="&amp;TRUE,Y$3:Y$191)</f>
        <v>194.22499999999997</v>
      </c>
      <c r="Z208" s="78">
        <f>SUMIF(Länderzuordnung!$K$3:$K$191,"="&amp;TRUE,Z$3:Z$191)</f>
        <v>222.64</v>
      </c>
      <c r="AA208" s="78">
        <f>SUMIF(Länderzuordnung!$K$3:$K$191,"="&amp;TRUE,AA$3:AA$191)</f>
        <v>281.68700000000001</v>
      </c>
      <c r="AB208" s="78">
        <f>SUMIF(Länderzuordnung!$K$3:$K$191,"="&amp;TRUE,AB$3:AB$191)</f>
        <v>353.12200000000001</v>
      </c>
      <c r="AC208" s="78">
        <f>SUMIF(Länderzuordnung!$K$3:$K$191,"="&amp;TRUE,AC$3:AC$191)</f>
        <v>429.44599999999997</v>
      </c>
      <c r="AD208" s="78">
        <f>SUMIF(Länderzuordnung!$K$3:$K$191,"="&amp;TRUE,AD$3:AD$191)</f>
        <v>523.24800000000005</v>
      </c>
      <c r="AE208" s="78">
        <f>SUMIF(Länderzuordnung!$K$3:$K$191,"="&amp;TRUE,AE$3:AE$191)</f>
        <v>684.16300000000001</v>
      </c>
      <c r="AF208" s="78">
        <f>SUMIF(Länderzuordnung!$K$3:$K$191,"="&amp;TRUE,AF$3:AF$191)</f>
        <v>835.1629999999999</v>
      </c>
      <c r="AG208" s="78">
        <f>SUMIF(Länderzuordnung!$K$3:$K$191,"="&amp;TRUE,AG$3:AG$191)</f>
        <v>673.06299999999999</v>
      </c>
      <c r="AH208" s="78">
        <f>SUMIF(Länderzuordnung!$K$3:$K$191,"="&amp;TRUE,AH$3:AH$191)</f>
        <v>713.85599999999999</v>
      </c>
      <c r="AI208" s="78">
        <f>SUMIF(Länderzuordnung!$K$3:$K$191,"="&amp;TRUE,AI$3:AI$191)</f>
        <v>829.45600000000002</v>
      </c>
      <c r="AJ208" s="78">
        <f>SUMIF(Länderzuordnung!$K$3:$K$191,"="&amp;TRUE,AJ$3:AJ$191)</f>
        <v>822.83399999999995</v>
      </c>
      <c r="AK208" s="78">
        <f>SUMIF(Länderzuordnung!$K$3:$K$191,"="&amp;TRUE,AK$3:AK$191)</f>
        <v>889.30499999999995</v>
      </c>
      <c r="AL208" s="78">
        <f>SUMIF(Länderzuordnung!$K$3:$K$191,"="&amp;TRUE,AL$3:AL$191)</f>
        <v>863.02500000000009</v>
      </c>
      <c r="AM208" s="78">
        <f>SUMIF(Länderzuordnung!$K$3:$K$191,"="&amp;TRUE,AM$3:AM$191)</f>
        <v>910.11399999999992</v>
      </c>
      <c r="AN208" s="78">
        <f>SUMIF(Länderzuordnung!$K$3:$K$191,"="&amp;TRUE,AN$3:AN$191)</f>
        <v>980.82900000000006</v>
      </c>
      <c r="AO208" s="78">
        <f>SUMIF(Länderzuordnung!$K$3:$K$191,"="&amp;TRUE,AO$3:AO$191)</f>
        <v>1066.8220000000001</v>
      </c>
      <c r="AP208" s="78">
        <f>SUMIF(Länderzuordnung!$K$3:$K$191,"="&amp;TRUE,AP$3:AP$191)</f>
        <v>1161.3049999999998</v>
      </c>
      <c r="AQ208" s="78">
        <f>SUMIF(Länderzuordnung!$K$3:$K$191,"="&amp;TRUE,AQ$3:AQ$191)</f>
        <v>1265.6690000000001</v>
      </c>
    </row>
    <row r="209" spans="2:43" ht="20.100000000000001" customHeight="1">
      <c r="B209" s="209" t="s">
        <v>19</v>
      </c>
      <c r="C209" s="210"/>
      <c r="D209" s="78">
        <f>SUMIF(Länderzuordnung!$L$3:$L$191,"="&amp;TRUE,D$3:D$191)</f>
        <v>131.065</v>
      </c>
      <c r="E209" s="78">
        <f>SUMIF(Länderzuordnung!$L$3:$L$191,"="&amp;TRUE,E$3:E$191)</f>
        <v>123.381</v>
      </c>
      <c r="F209" s="78">
        <f>SUMIF(Länderzuordnung!$L$3:$L$191,"="&amp;TRUE,F$3:F$191)</f>
        <v>129.41300000000001</v>
      </c>
      <c r="G209" s="78">
        <f>SUMIF(Länderzuordnung!$L$3:$L$191,"="&amp;TRUE,G$3:G$191)</f>
        <v>85.50800000000001</v>
      </c>
      <c r="H209" s="78">
        <f>SUMIF(Länderzuordnung!$L$3:$L$191,"="&amp;TRUE,H$3:H$191)</f>
        <v>70.16</v>
      </c>
      <c r="I209" s="78">
        <f>SUMIF(Länderzuordnung!$L$3:$L$191,"="&amp;TRUE,I$3:I$191)</f>
        <v>69.730999999999995</v>
      </c>
      <c r="J209" s="78">
        <f>SUMIF(Länderzuordnung!$L$3:$L$191,"="&amp;TRUE,J$3:J$191)</f>
        <v>70.843999999999994</v>
      </c>
      <c r="K209" s="78">
        <f>SUMIF(Länderzuordnung!$L$3:$L$191,"="&amp;TRUE,K$3:K$191)</f>
        <v>77.335999999999999</v>
      </c>
      <c r="L209" s="78">
        <f>SUMIF(Länderzuordnung!$L$3:$L$191,"="&amp;TRUE,L$3:L$191)</f>
        <v>86.138000000000005</v>
      </c>
      <c r="M209" s="78">
        <f>SUMIF(Länderzuordnung!$L$3:$L$191,"="&amp;TRUE,M$3:M$191)</f>
        <v>86.582999999999998</v>
      </c>
      <c r="N209" s="78">
        <f>SUMIF(Länderzuordnung!$L$3:$L$191,"="&amp;TRUE,N$3:N$191)</f>
        <v>103.15799999999999</v>
      </c>
      <c r="O209" s="78">
        <f>SUMIF(Länderzuordnung!$L$3:$L$191,"="&amp;TRUE,O$3:O$191)</f>
        <v>105.523</v>
      </c>
      <c r="P209" s="78">
        <f>SUMIF(Länderzuordnung!$L$3:$L$191,"="&amp;TRUE,P$3:P$191)</f>
        <v>107.288</v>
      </c>
      <c r="Q209" s="78">
        <f>SUMIF(Länderzuordnung!$L$3:$L$191,"="&amp;TRUE,Q$3:Q$191)</f>
        <v>88.929000000000002</v>
      </c>
      <c r="R209" s="78">
        <f>SUMIF(Länderzuordnung!$L$3:$L$191,"="&amp;TRUE,R$3:R$191)</f>
        <v>97.6</v>
      </c>
      <c r="S209" s="78">
        <f>SUMIF(Länderzuordnung!$L$3:$L$191,"="&amp;TRUE,S$3:S$191)</f>
        <v>129.51399999999998</v>
      </c>
      <c r="T209" s="78">
        <f>SUMIF(Länderzuordnung!$L$3:$L$191,"="&amp;TRUE,T$3:T$191)</f>
        <v>148.11000000000001</v>
      </c>
      <c r="U209" s="78">
        <f>SUMIF(Länderzuordnung!$L$3:$L$191,"="&amp;TRUE,U$3:U$191)</f>
        <v>135.36699999999999</v>
      </c>
      <c r="V209" s="78">
        <f>SUMIF(Länderzuordnung!$L$3:$L$191,"="&amp;TRUE,V$3:V$191)</f>
        <v>138.99799999999999</v>
      </c>
      <c r="W209" s="78">
        <f>SUMIF(Länderzuordnung!$L$3:$L$191,"="&amp;TRUE,W$3:W$191)</f>
        <v>144.91900000000001</v>
      </c>
      <c r="X209" s="78">
        <f>SUMIF(Länderzuordnung!$L$3:$L$191,"="&amp;TRUE,X$3:X$191)</f>
        <v>159.48599999999999</v>
      </c>
      <c r="Y209" s="78">
        <f>SUMIF(Länderzuordnung!$L$3:$L$191,"="&amp;TRUE,Y$3:Y$191)</f>
        <v>159.273</v>
      </c>
      <c r="Z209" s="78">
        <f>SUMIF(Länderzuordnung!$L$3:$L$191,"="&amp;TRUE,Z$3:Z$191)</f>
        <v>186.423</v>
      </c>
      <c r="AA209" s="78">
        <f>SUMIF(Länderzuordnung!$L$3:$L$191,"="&amp;TRUE,AA$3:AA$191)</f>
        <v>219.45700000000002</v>
      </c>
      <c r="AB209" s="78">
        <f>SUMIF(Länderzuordnung!$L$3:$L$191,"="&amp;TRUE,AB$3:AB$191)</f>
        <v>267.673</v>
      </c>
      <c r="AC209" s="78">
        <f>SUMIF(Länderzuordnung!$L$3:$L$191,"="&amp;TRUE,AC$3:AC$191)</f>
        <v>315.75299999999999</v>
      </c>
      <c r="AD209" s="78">
        <f>SUMIF(Länderzuordnung!$L$3:$L$191,"="&amp;TRUE,AD$3:AD$191)</f>
        <v>383.69200000000001</v>
      </c>
      <c r="AE209" s="78">
        <f>SUMIF(Länderzuordnung!$L$3:$L$191,"="&amp;TRUE,AE$3:AE$191)</f>
        <v>450.16700000000003</v>
      </c>
      <c r="AF209" s="78">
        <f>SUMIF(Länderzuordnung!$L$3:$L$191,"="&amp;TRUE,AF$3:AF$191)</f>
        <v>547.41600000000005</v>
      </c>
      <c r="AG209" s="78">
        <f>SUMIF(Länderzuordnung!$L$3:$L$191,"="&amp;TRUE,AG$3:AG$191)</f>
        <v>493.47899999999993</v>
      </c>
      <c r="AH209" s="78">
        <f>SUMIF(Länderzuordnung!$L$3:$L$191,"="&amp;TRUE,AH$3:AH$191)</f>
        <v>613.96500000000003</v>
      </c>
      <c r="AI209" s="78">
        <f>SUMIF(Länderzuordnung!$L$3:$L$191,"="&amp;TRUE,AI$3:AI$191)</f>
        <v>684.09</v>
      </c>
      <c r="AJ209" s="78">
        <f>SUMIF(Länderzuordnung!$L$3:$L$191,"="&amp;TRUE,AJ$3:AJ$191)</f>
        <v>738.83400000000006</v>
      </c>
      <c r="AK209" s="78">
        <f>SUMIF(Länderzuordnung!$L$3:$L$191,"="&amp;TRUE,AK$3:AK$191)</f>
        <v>815.40100000000007</v>
      </c>
      <c r="AL209" s="78">
        <f>SUMIF(Länderzuordnung!$L$3:$L$191,"="&amp;TRUE,AL$3:AL$191)</f>
        <v>896.89099999999996</v>
      </c>
      <c r="AM209" s="78">
        <f>SUMIF(Länderzuordnung!$L$3:$L$191,"="&amp;TRUE,AM$3:AM$191)</f>
        <v>977.46899999999994</v>
      </c>
      <c r="AN209" s="78">
        <f>SUMIF(Länderzuordnung!$L$3:$L$191,"="&amp;TRUE,AN$3:AN$191)</f>
        <v>1045.557</v>
      </c>
      <c r="AO209" s="78">
        <f>SUMIF(Länderzuordnung!$L$3:$L$191,"="&amp;TRUE,AO$3:AO$191)</f>
        <v>1122.6780000000001</v>
      </c>
      <c r="AP209" s="78">
        <f>SUMIF(Länderzuordnung!$L$3:$L$191,"="&amp;TRUE,AP$3:AP$191)</f>
        <v>1192.6310000000003</v>
      </c>
      <c r="AQ209" s="78">
        <f>SUMIF(Länderzuordnung!$L$3:$L$191,"="&amp;TRUE,AQ$3:AQ$191)</f>
        <v>1262.4359999999999</v>
      </c>
    </row>
    <row r="210" spans="2:43" ht="20.100000000000001" customHeight="1">
      <c r="B210" s="209" t="s">
        <v>20</v>
      </c>
      <c r="C210" s="210"/>
      <c r="D210" s="78">
        <f>SUMIF(Länderzuordnung!$M$3:$M$191,"="&amp;TRUE,D$3:D$191)</f>
        <v>210.17099999999999</v>
      </c>
      <c r="E210" s="78">
        <f>SUMIF(Länderzuordnung!$M$3:$M$191,"="&amp;TRUE,E$3:E$191)</f>
        <v>228.35400000000001</v>
      </c>
      <c r="F210" s="78">
        <f>SUMIF(Länderzuordnung!$M$3:$M$191,"="&amp;TRUE,F$3:F$191)</f>
        <v>193.34299999999999</v>
      </c>
      <c r="G210" s="78">
        <f>SUMIF(Länderzuordnung!$M$3:$M$191,"="&amp;TRUE,G$3:G$191)</f>
        <v>169.803</v>
      </c>
      <c r="H210" s="78">
        <f>SUMIF(Länderzuordnung!$M$3:$M$191,"="&amp;TRUE,H$3:H$191)</f>
        <v>163.10399999999998</v>
      </c>
      <c r="I210" s="78">
        <f>SUMIF(Länderzuordnung!$M$3:$M$191,"="&amp;TRUE,I$3:I$191)</f>
        <v>147.893</v>
      </c>
      <c r="J210" s="78">
        <f>SUMIF(Länderzuordnung!$M$3:$M$191,"="&amp;TRUE,J$3:J$191)</f>
        <v>124.39599999999999</v>
      </c>
      <c r="K210" s="78">
        <f>SUMIF(Länderzuordnung!$M$3:$M$191,"="&amp;TRUE,K$3:K$191)</f>
        <v>128.01</v>
      </c>
      <c r="L210" s="78">
        <f>SUMIF(Länderzuordnung!$M$3:$M$191,"="&amp;TRUE,L$3:L$191)</f>
        <v>129.18199999999999</v>
      </c>
      <c r="M210" s="78">
        <f>SUMIF(Länderzuordnung!$M$3:$M$191,"="&amp;TRUE,M$3:M$191)</f>
        <v>139.41300000000001</v>
      </c>
      <c r="N210" s="78">
        <f>SUMIF(Länderzuordnung!$M$3:$M$191,"="&amp;TRUE,N$3:N$191)</f>
        <v>158.24299999999999</v>
      </c>
      <c r="O210" s="78">
        <f>SUMIF(Länderzuordnung!$M$3:$M$191,"="&amp;TRUE,O$3:O$191)</f>
        <v>167.58799999999999</v>
      </c>
      <c r="P210" s="78">
        <f>SUMIF(Länderzuordnung!$M$3:$M$191,"="&amp;TRUE,P$3:P$191)</f>
        <v>184.87199999999999</v>
      </c>
      <c r="Q210" s="78">
        <f>SUMIF(Länderzuordnung!$M$3:$M$191,"="&amp;TRUE,Q$3:Q$191)</f>
        <v>192.447</v>
      </c>
      <c r="R210" s="78">
        <f>SUMIF(Länderzuordnung!$M$3:$M$191,"="&amp;TRUE,R$3:R$191)</f>
        <v>198.56299999999999</v>
      </c>
      <c r="S210" s="78">
        <f>SUMIF(Länderzuordnung!$M$3:$M$191,"="&amp;TRUE,S$3:S$191)</f>
        <v>213.02499999999998</v>
      </c>
      <c r="T210" s="78">
        <f>SUMIF(Länderzuordnung!$M$3:$M$191,"="&amp;TRUE,T$3:T$191)</f>
        <v>236.614</v>
      </c>
      <c r="U210" s="78">
        <f>SUMIF(Länderzuordnung!$M$3:$M$191,"="&amp;TRUE,U$3:U$191)</f>
        <v>246.767</v>
      </c>
      <c r="V210" s="78">
        <f>SUMIF(Länderzuordnung!$M$3:$M$191,"="&amp;TRUE,V$3:V$191)</f>
        <v>223.48599999999999</v>
      </c>
      <c r="W210" s="78">
        <f>SUMIF(Länderzuordnung!$M$3:$M$191,"="&amp;TRUE,W$3:W$191)</f>
        <v>245.31299999999999</v>
      </c>
      <c r="X210" s="78">
        <f>SUMIF(Länderzuordnung!$M$3:$M$191,"="&amp;TRUE,X$3:X$191)</f>
        <v>286.209</v>
      </c>
      <c r="Y210" s="78">
        <f>SUMIF(Länderzuordnung!$M$3:$M$191,"="&amp;TRUE,Y$3:Y$191)</f>
        <v>278.82100000000003</v>
      </c>
      <c r="Z210" s="78">
        <f>SUMIF(Länderzuordnung!$M$3:$M$191,"="&amp;TRUE,Z$3:Z$191)</f>
        <v>290.73699999999997</v>
      </c>
      <c r="AA210" s="78">
        <f>SUMIF(Länderzuordnung!$M$3:$M$191,"="&amp;TRUE,AA$3:AA$191)</f>
        <v>331.22699999999998</v>
      </c>
      <c r="AB210" s="78">
        <f>SUMIF(Länderzuordnung!$M$3:$M$191,"="&amp;TRUE,AB$3:AB$191)</f>
        <v>387.62800000000004</v>
      </c>
      <c r="AC210" s="78">
        <f>SUMIF(Länderzuordnung!$M$3:$M$191,"="&amp;TRUE,AC$3:AC$191)</f>
        <v>489.02299999999997</v>
      </c>
      <c r="AD210" s="78">
        <f>SUMIF(Länderzuordnung!$M$3:$M$191,"="&amp;TRUE,AD$3:AD$191)</f>
        <v>569.45399999999995</v>
      </c>
      <c r="AE210" s="78">
        <f>SUMIF(Länderzuordnung!$M$3:$M$191,"="&amp;TRUE,AE$3:AE$191)</f>
        <v>634.54200000000003</v>
      </c>
      <c r="AF210" s="78">
        <f>SUMIF(Länderzuordnung!$M$3:$M$191,"="&amp;TRUE,AF$3:AF$191)</f>
        <v>802.96800000000007</v>
      </c>
      <c r="AG210" s="78">
        <f>SUMIF(Länderzuordnung!$M$3:$M$191,"="&amp;TRUE,AG$3:AG$191)</f>
        <v>663.69900000000007</v>
      </c>
      <c r="AH210" s="78">
        <f>SUMIF(Länderzuordnung!$M$3:$M$191,"="&amp;TRUE,AH$3:AH$191)</f>
        <v>789.22900000000004</v>
      </c>
      <c r="AI210" s="78">
        <f>SUMIF(Länderzuordnung!$M$3:$M$191,"="&amp;TRUE,AI$3:AI$191)</f>
        <v>989.3119999999999</v>
      </c>
      <c r="AJ210" s="78">
        <f>SUMIF(Länderzuordnung!$M$3:$M$191,"="&amp;TRUE,AJ$3:AJ$191)</f>
        <v>1088.069</v>
      </c>
      <c r="AK210" s="78">
        <f>SUMIF(Länderzuordnung!$M$3:$M$191,"="&amp;TRUE,AK$3:AK$191)</f>
        <v>1113.021</v>
      </c>
      <c r="AL210" s="78">
        <f>SUMIF(Länderzuordnung!$M$3:$M$191,"="&amp;TRUE,AL$3:AL$191)</f>
        <v>1155.8330000000001</v>
      </c>
      <c r="AM210" s="78">
        <f>SUMIF(Länderzuordnung!$M$3:$M$191,"="&amp;TRUE,AM$3:AM$191)</f>
        <v>1193.0610000000001</v>
      </c>
      <c r="AN210" s="78">
        <f>SUMIF(Länderzuordnung!$M$3:$M$191,"="&amp;TRUE,AN$3:AN$191)</f>
        <v>1241.2739999999999</v>
      </c>
      <c r="AO210" s="78">
        <f>SUMIF(Länderzuordnung!$M$3:$M$191,"="&amp;TRUE,AO$3:AO$191)</f>
        <v>1296.0260000000001</v>
      </c>
      <c r="AP210" s="78">
        <f>SUMIF(Länderzuordnung!$M$3:$M$191,"="&amp;TRUE,AP$3:AP$191)</f>
        <v>1357.6890000000001</v>
      </c>
      <c r="AQ210" s="78">
        <f>SUMIF(Länderzuordnung!$M$3:$M$191,"="&amp;TRUE,AQ$3:AQ$191)</f>
        <v>1423.98</v>
      </c>
    </row>
    <row r="211" spans="2:43" ht="20.100000000000001" customHeight="1">
      <c r="B211" s="209" t="s">
        <v>21</v>
      </c>
      <c r="C211" s="210"/>
      <c r="D211" s="78">
        <f>SUMIF(Länderzuordnung!$N$3:$N$191,"="&amp;TRUE,D$3:D$191)</f>
        <v>85.483000000000004</v>
      </c>
      <c r="E211" s="78">
        <f>SUMIF(Länderzuordnung!$N$3:$N$191,"="&amp;TRUE,E$3:E$191)</f>
        <v>73.498000000000005</v>
      </c>
      <c r="F211" s="78">
        <f>SUMIF(Länderzuordnung!$N$3:$N$191,"="&amp;TRUE,F$3:F$191)</f>
        <v>77.052000000000007</v>
      </c>
      <c r="G211" s="78">
        <f>SUMIF(Länderzuordnung!$N$3:$N$191,"="&amp;TRUE,G$3:G$191)</f>
        <v>88.84</v>
      </c>
      <c r="H211" s="78">
        <f>SUMIF(Länderzuordnung!$N$3:$N$191,"="&amp;TRUE,H$3:H$191)</f>
        <v>114.60899999999998</v>
      </c>
      <c r="I211" s="78">
        <f>SUMIF(Länderzuordnung!$N$3:$N$191,"="&amp;TRUE,I$3:I$191)</f>
        <v>83.318999999999988</v>
      </c>
      <c r="J211" s="78">
        <f>SUMIF(Länderzuordnung!$N$3:$N$191,"="&amp;TRUE,J$3:J$191)</f>
        <v>105.42699999999999</v>
      </c>
      <c r="K211" s="78">
        <f>SUMIF(Länderzuordnung!$N$3:$N$191,"="&amp;TRUE,K$3:K$191)</f>
        <v>119.27300000000001</v>
      </c>
      <c r="L211" s="78">
        <f>SUMIF(Länderzuordnung!$N$3:$N$191,"="&amp;TRUE,L$3:L$191)</f>
        <v>106.53100000000001</v>
      </c>
      <c r="M211" s="78">
        <f>SUMIF(Länderzuordnung!$N$3:$N$191,"="&amp;TRUE,M$3:M$191)</f>
        <v>94.479000000000013</v>
      </c>
      <c r="N211" s="78">
        <f>SUMIF(Länderzuordnung!$N$3:$N$191,"="&amp;TRUE,N$3:N$191)</f>
        <v>102.09599999999999</v>
      </c>
      <c r="O211" s="78">
        <f>SUMIF(Länderzuordnung!$N$3:$N$191,"="&amp;TRUE,O$3:O$191)</f>
        <v>112.43199999999999</v>
      </c>
      <c r="P211" s="78">
        <f>SUMIF(Länderzuordnung!$N$3:$N$191,"="&amp;TRUE,P$3:P$191)</f>
        <v>119.575</v>
      </c>
      <c r="Q211" s="78">
        <f>SUMIF(Länderzuordnung!$N$3:$N$191,"="&amp;TRUE,Q$3:Q$191)</f>
        <v>129.05000000000001</v>
      </c>
      <c r="R211" s="78">
        <f>SUMIF(Länderzuordnung!$N$3:$N$191,"="&amp;TRUE,R$3:R$191)</f>
        <v>137.96899999999999</v>
      </c>
      <c r="S211" s="78">
        <f>SUMIF(Länderzuordnung!$N$3:$N$191,"="&amp;TRUE,S$3:S$191)</f>
        <v>158.48699999999999</v>
      </c>
      <c r="T211" s="78">
        <f>SUMIF(Länderzuordnung!$N$3:$N$191,"="&amp;TRUE,T$3:T$191)</f>
        <v>169.816</v>
      </c>
      <c r="U211" s="78">
        <f>SUMIF(Länderzuordnung!$N$3:$N$191,"="&amp;TRUE,U$3:U$191)</f>
        <v>174.76400000000001</v>
      </c>
      <c r="V211" s="78">
        <f>SUMIF(Länderzuordnung!$N$3:$N$191,"="&amp;TRUE,V$3:V$191)</f>
        <v>176.58799999999999</v>
      </c>
      <c r="W211" s="78">
        <f>SUMIF(Länderzuordnung!$N$3:$N$191,"="&amp;TRUE,W$3:W$191)</f>
        <v>176.50700000000001</v>
      </c>
      <c r="X211" s="78">
        <f>SUMIF(Länderzuordnung!$N$3:$N$191,"="&amp;TRUE,X$3:X$191)</f>
        <v>181.94899999999998</v>
      </c>
      <c r="Y211" s="78">
        <f>SUMIF(Länderzuordnung!$N$3:$N$191,"="&amp;TRUE,Y$3:Y$191)</f>
        <v>181.494</v>
      </c>
      <c r="Z211" s="78">
        <f>SUMIF(Länderzuordnung!$N$3:$N$191,"="&amp;TRUE,Z$3:Z$191)</f>
        <v>187.23600000000002</v>
      </c>
      <c r="AA211" s="78">
        <f>SUMIF(Länderzuordnung!$N$3:$N$191,"="&amp;TRUE,AA$3:AA$191)</f>
        <v>210.78000000000003</v>
      </c>
      <c r="AB211" s="78">
        <f>SUMIF(Länderzuordnung!$N$3:$N$191,"="&amp;TRUE,AB$3:AB$191)</f>
        <v>243.74199999999999</v>
      </c>
      <c r="AC211" s="78">
        <f>SUMIF(Länderzuordnung!$N$3:$N$191,"="&amp;TRUE,AC$3:AC$191)</f>
        <v>270.81800000000004</v>
      </c>
      <c r="AD211" s="78">
        <f>SUMIF(Länderzuordnung!$N$3:$N$191,"="&amp;TRUE,AD$3:AD$191)</f>
        <v>306.76599999999996</v>
      </c>
      <c r="AE211" s="78">
        <f>SUMIF(Länderzuordnung!$N$3:$N$191,"="&amp;TRUE,AE$3:AE$191)</f>
        <v>347.23899999999998</v>
      </c>
      <c r="AF211" s="78">
        <f>SUMIF(Länderzuordnung!$N$3:$N$191,"="&amp;TRUE,AF$3:AF$191)</f>
        <v>407.11900000000003</v>
      </c>
      <c r="AG211" s="78">
        <f>SUMIF(Länderzuordnung!$N$3:$N$191,"="&amp;TRUE,AG$3:AG$191)</f>
        <v>422.39200000000005</v>
      </c>
      <c r="AH211" s="78">
        <f>SUMIF(Länderzuordnung!$N$3:$N$191,"="&amp;TRUE,AH$3:AH$191)</f>
        <v>462.10200000000003</v>
      </c>
      <c r="AI211" s="78">
        <f>SUMIF(Länderzuordnung!$N$3:$N$191,"="&amp;TRUE,AI$3:AI$191)</f>
        <v>538.56200000000013</v>
      </c>
      <c r="AJ211" s="78">
        <f>SUMIF(Länderzuordnung!$N$3:$N$191,"="&amp;TRUE,AJ$3:AJ$191)</f>
        <v>581.71800000000007</v>
      </c>
      <c r="AK211" s="78">
        <f>SUMIF(Länderzuordnung!$N$3:$N$191,"="&amp;TRUE,AK$3:AK$191)</f>
        <v>631.80700000000002</v>
      </c>
      <c r="AL211" s="78">
        <f>SUMIF(Länderzuordnung!$N$3:$N$191,"="&amp;TRUE,AL$3:AL$191)</f>
        <v>445.99900000000002</v>
      </c>
      <c r="AM211" s="78">
        <f>SUMIF(Länderzuordnung!$N$3:$N$191,"="&amp;TRUE,AM$3:AM$191)</f>
        <v>492.35300000000001</v>
      </c>
      <c r="AN211" s="78">
        <f>SUMIF(Länderzuordnung!$N$3:$N$191,"="&amp;TRUE,AN$3:AN$191)</f>
        <v>535.23599999999999</v>
      </c>
      <c r="AO211" s="78">
        <f>SUMIF(Länderzuordnung!$N$3:$N$191,"="&amp;TRUE,AO$3:AO$191)</f>
        <v>586.17700000000002</v>
      </c>
      <c r="AP211" s="78">
        <f>SUMIF(Länderzuordnung!$N$3:$N$191,"="&amp;TRUE,AP$3:AP$191)</f>
        <v>641.99099999999999</v>
      </c>
      <c r="AQ211" s="78">
        <f>SUMIF(Länderzuordnung!$N$3:$N$191,"="&amp;TRUE,AQ$3:AQ$191)</f>
        <v>703.45</v>
      </c>
    </row>
  </sheetData>
  <mergeCells count="14">
    <mergeCell ref="B211:C211"/>
    <mergeCell ref="B205:C205"/>
    <mergeCell ref="B207:C207"/>
    <mergeCell ref="B208:C208"/>
    <mergeCell ref="B209:C209"/>
    <mergeCell ref="B210:C210"/>
    <mergeCell ref="B195:C195"/>
    <mergeCell ref="B196:C196"/>
    <mergeCell ref="B197:C197"/>
    <mergeCell ref="B203:C203"/>
    <mergeCell ref="B204:C204"/>
    <mergeCell ref="B198:C198"/>
    <mergeCell ref="B199:C199"/>
    <mergeCell ref="B200:C200"/>
  </mergeCells>
  <phoneticPr fontId="20" type="noConversion"/>
  <pageMargins left="0.78740157499999996" right="0.78740157499999996" top="0.984251969" bottom="0.984251969" header="0.5" footer="0.5"/>
  <pageSetup paperSize="9" scale="66" orientation="landscape" useFirstPageNumber="1" horizontalDpi="4294967294"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16"/>
  <sheetViews>
    <sheetView tabSelected="1" workbookViewId="0">
      <pane ySplit="2" topLeftCell="A182" activePane="bottomLeft" state="frozen"/>
      <selection pane="bottomLeft" activeCell="C197" sqref="C197"/>
    </sheetView>
  </sheetViews>
  <sheetFormatPr defaultRowHeight="12.75"/>
  <cols>
    <col min="2" max="2" width="6.7109375" customWidth="1"/>
    <col min="3" max="3" width="21.28515625" customWidth="1"/>
    <col min="4" max="4" width="0" style="122" hidden="1" customWidth="1"/>
    <col min="5" max="5" width="10.28515625" style="89" customWidth="1"/>
    <col min="6" max="26" width="9.140625" style="89"/>
  </cols>
  <sheetData>
    <row r="1" spans="1:26" ht="16.5">
      <c r="A1" s="79" t="s">
        <v>458</v>
      </c>
    </row>
    <row r="2" spans="1:26" s="98" customFormat="1" ht="38.25">
      <c r="A2" s="97" t="s">
        <v>13</v>
      </c>
      <c r="B2" s="97" t="s">
        <v>12</v>
      </c>
      <c r="C2" s="97" t="s">
        <v>14</v>
      </c>
      <c r="D2" s="121"/>
      <c r="E2" s="121" t="s">
        <v>434</v>
      </c>
      <c r="F2" s="125" t="s">
        <v>437</v>
      </c>
      <c r="G2" s="125" t="s">
        <v>440</v>
      </c>
      <c r="H2" s="125"/>
      <c r="I2" s="125"/>
      <c r="J2" s="125"/>
      <c r="K2" s="125"/>
      <c r="L2" s="125"/>
      <c r="M2" s="125"/>
      <c r="N2" s="125"/>
      <c r="O2" s="125"/>
      <c r="P2" s="125"/>
      <c r="Q2" s="125"/>
      <c r="R2" s="125"/>
      <c r="S2" s="125"/>
      <c r="T2" s="125"/>
      <c r="U2" s="125"/>
      <c r="V2" s="125"/>
      <c r="W2" s="125"/>
      <c r="X2" s="125"/>
      <c r="Y2" s="125"/>
      <c r="Z2" s="125"/>
    </row>
    <row r="3" spans="1:26">
      <c r="A3" s="73">
        <v>111</v>
      </c>
      <c r="B3" s="73" t="s">
        <v>22</v>
      </c>
      <c r="C3" s="73" t="s">
        <v>23</v>
      </c>
      <c r="E3" s="122">
        <v>0.57640000000000002</v>
      </c>
    </row>
    <row r="4" spans="1:26">
      <c r="A4" s="73">
        <v>112</v>
      </c>
      <c r="B4" s="73" t="s">
        <v>24</v>
      </c>
      <c r="C4" s="73" t="s">
        <v>25</v>
      </c>
      <c r="E4" s="122">
        <v>7.5700000000000003E-2</v>
      </c>
      <c r="G4" s="89">
        <v>1</v>
      </c>
    </row>
    <row r="5" spans="1:26">
      <c r="A5" s="73">
        <v>122</v>
      </c>
      <c r="B5" s="73" t="s">
        <v>26</v>
      </c>
      <c r="C5" s="73" t="s">
        <v>27</v>
      </c>
      <c r="E5" s="122"/>
    </row>
    <row r="6" spans="1:26">
      <c r="A6" s="73">
        <v>124</v>
      </c>
      <c r="B6" s="73" t="s">
        <v>28</v>
      </c>
      <c r="C6" s="73" t="s">
        <v>29</v>
      </c>
      <c r="E6" s="122"/>
    </row>
    <row r="7" spans="1:26">
      <c r="A7" s="73">
        <v>128</v>
      </c>
      <c r="B7" s="73" t="s">
        <v>30</v>
      </c>
      <c r="C7" s="73" t="s">
        <v>31</v>
      </c>
      <c r="E7" s="122"/>
    </row>
    <row r="8" spans="1:26">
      <c r="A8" s="73">
        <v>132</v>
      </c>
      <c r="B8" s="73" t="s">
        <v>32</v>
      </c>
      <c r="C8" s="73" t="s">
        <v>33</v>
      </c>
      <c r="E8" s="122">
        <v>3.6700000000000003E-2</v>
      </c>
    </row>
    <row r="9" spans="1:26">
      <c r="A9" s="73">
        <v>134</v>
      </c>
      <c r="B9" s="73" t="s">
        <v>34</v>
      </c>
      <c r="C9" s="73" t="s">
        <v>35</v>
      </c>
      <c r="E9" s="122">
        <v>3.5400000000000001E-2</v>
      </c>
    </row>
    <row r="10" spans="1:26">
      <c r="A10" s="73">
        <v>135</v>
      </c>
      <c r="B10" s="73" t="s">
        <v>412</v>
      </c>
      <c r="C10" s="73" t="s">
        <v>407</v>
      </c>
      <c r="E10" s="122"/>
    </row>
    <row r="11" spans="1:26">
      <c r="A11" s="73">
        <v>136</v>
      </c>
      <c r="B11" s="73" t="s">
        <v>36</v>
      </c>
      <c r="C11" s="73" t="s">
        <v>37</v>
      </c>
      <c r="E11" s="122"/>
    </row>
    <row r="12" spans="1:26">
      <c r="A12" s="73">
        <v>137</v>
      </c>
      <c r="B12" s="73" t="s">
        <v>38</v>
      </c>
      <c r="C12" s="73" t="s">
        <v>39</v>
      </c>
      <c r="E12" s="122"/>
    </row>
    <row r="13" spans="1:26">
      <c r="A13" s="73">
        <v>138</v>
      </c>
      <c r="B13" s="73" t="s">
        <v>40</v>
      </c>
      <c r="C13" s="73" t="s">
        <v>41</v>
      </c>
      <c r="E13" s="122">
        <v>1.49E-2</v>
      </c>
    </row>
    <row r="14" spans="1:26">
      <c r="A14" s="73">
        <v>142</v>
      </c>
      <c r="B14" s="73" t="s">
        <v>42</v>
      </c>
      <c r="C14" s="73" t="s">
        <v>43</v>
      </c>
      <c r="E14" s="122"/>
    </row>
    <row r="15" spans="1:26">
      <c r="A15" s="73">
        <v>144</v>
      </c>
      <c r="B15" s="73" t="s">
        <v>44</v>
      </c>
      <c r="C15" s="73" t="s">
        <v>45</v>
      </c>
      <c r="E15" s="122"/>
    </row>
    <row r="16" spans="1:26">
      <c r="A16" s="73">
        <v>146</v>
      </c>
      <c r="B16" s="73" t="s">
        <v>46</v>
      </c>
      <c r="C16" s="73" t="s">
        <v>47</v>
      </c>
      <c r="E16" s="122">
        <v>3.5999999999999997E-2</v>
      </c>
    </row>
    <row r="17" spans="1:6">
      <c r="A17" s="73">
        <v>156</v>
      </c>
      <c r="B17" s="73" t="s">
        <v>48</v>
      </c>
      <c r="C17" s="73" t="s">
        <v>49</v>
      </c>
      <c r="E17" s="122">
        <v>4.0599999999999997E-2</v>
      </c>
    </row>
    <row r="18" spans="1:6">
      <c r="A18" s="73">
        <v>158</v>
      </c>
      <c r="B18" s="73" t="s">
        <v>50</v>
      </c>
      <c r="C18" s="73" t="s">
        <v>51</v>
      </c>
      <c r="E18" s="122">
        <v>7.85E-2</v>
      </c>
    </row>
    <row r="19" spans="1:6">
      <c r="A19" s="73">
        <v>172</v>
      </c>
      <c r="B19" s="73" t="s">
        <v>52</v>
      </c>
      <c r="C19" s="73" t="s">
        <v>53</v>
      </c>
      <c r="E19" s="122"/>
    </row>
    <row r="20" spans="1:6">
      <c r="A20" s="73">
        <v>174</v>
      </c>
      <c r="B20" s="73" t="s">
        <v>54</v>
      </c>
      <c r="C20" s="73" t="s">
        <v>55</v>
      </c>
      <c r="E20" s="122"/>
    </row>
    <row r="21" spans="1:6">
      <c r="A21" s="73">
        <v>176</v>
      </c>
      <c r="B21" s="73" t="s">
        <v>56</v>
      </c>
      <c r="C21" s="73" t="s">
        <v>57</v>
      </c>
      <c r="E21" s="122"/>
    </row>
    <row r="22" spans="1:6">
      <c r="A22" s="73">
        <v>178</v>
      </c>
      <c r="B22" s="73" t="s">
        <v>58</v>
      </c>
      <c r="C22" s="73" t="s">
        <v>59</v>
      </c>
      <c r="E22" s="122"/>
    </row>
    <row r="23" spans="1:6">
      <c r="A23" s="73">
        <v>181</v>
      </c>
      <c r="B23" s="73" t="s">
        <v>60</v>
      </c>
      <c r="C23" s="73" t="s">
        <v>61</v>
      </c>
      <c r="E23" s="122"/>
    </row>
    <row r="24" spans="1:6">
      <c r="A24" s="73">
        <v>182</v>
      </c>
      <c r="B24" s="73" t="s">
        <v>63</v>
      </c>
      <c r="C24" s="73" t="s">
        <v>64</v>
      </c>
      <c r="E24" s="122"/>
    </row>
    <row r="25" spans="1:6">
      <c r="A25" s="73">
        <v>184</v>
      </c>
      <c r="B25" s="73" t="s">
        <v>65</v>
      </c>
      <c r="C25" s="73" t="s">
        <v>66</v>
      </c>
      <c r="E25" s="122">
        <v>1.43E-2</v>
      </c>
    </row>
    <row r="26" spans="1:6">
      <c r="A26" s="73">
        <v>186</v>
      </c>
      <c r="B26" s="73" t="s">
        <v>67</v>
      </c>
      <c r="C26" s="73" t="s">
        <v>68</v>
      </c>
      <c r="E26" s="122"/>
      <c r="F26" s="89">
        <v>1.4999999999999999E-2</v>
      </c>
    </row>
    <row r="27" spans="1:6">
      <c r="A27" s="73">
        <v>193</v>
      </c>
      <c r="B27" s="73" t="s">
        <v>69</v>
      </c>
      <c r="C27" s="73" t="s">
        <v>70</v>
      </c>
      <c r="E27" s="122">
        <v>2.8799999999999999E-2</v>
      </c>
    </row>
    <row r="28" spans="1:6">
      <c r="A28" s="73">
        <v>196</v>
      </c>
      <c r="B28" s="73" t="s">
        <v>71</v>
      </c>
      <c r="C28" s="73" t="s">
        <v>72</v>
      </c>
      <c r="E28" s="122">
        <v>1.4999999999999999E-2</v>
      </c>
    </row>
    <row r="29" spans="1:6">
      <c r="A29" s="73">
        <v>199</v>
      </c>
      <c r="B29" s="73" t="s">
        <v>73</v>
      </c>
      <c r="C29" s="73" t="s">
        <v>74</v>
      </c>
      <c r="E29" s="122"/>
      <c r="F29" s="89">
        <v>8.8999999999999996E-2</v>
      </c>
    </row>
    <row r="30" spans="1:6">
      <c r="A30" s="73">
        <v>213</v>
      </c>
      <c r="B30" s="73" t="s">
        <v>75</v>
      </c>
      <c r="C30" s="73" t="s">
        <v>76</v>
      </c>
      <c r="E30" s="122"/>
      <c r="F30" s="89">
        <v>8.0000000000000002E-3</v>
      </c>
    </row>
    <row r="31" spans="1:6">
      <c r="A31" s="73">
        <v>218</v>
      </c>
      <c r="B31" s="73" t="s">
        <v>77</v>
      </c>
      <c r="C31" s="73" t="s">
        <v>78</v>
      </c>
      <c r="E31" s="122"/>
    </row>
    <row r="32" spans="1:6">
      <c r="A32" s="73">
        <v>223</v>
      </c>
      <c r="B32" s="73" t="s">
        <v>79</v>
      </c>
      <c r="C32" s="73" t="s">
        <v>80</v>
      </c>
      <c r="E32" s="122"/>
      <c r="F32" s="89">
        <v>0.11</v>
      </c>
    </row>
    <row r="33" spans="1:6">
      <c r="A33" s="73">
        <v>228</v>
      </c>
      <c r="B33" s="73" t="s">
        <v>81</v>
      </c>
      <c r="C33" s="73" t="s">
        <v>82</v>
      </c>
      <c r="E33" s="122"/>
      <c r="F33" s="89">
        <v>1.2999999999999999E-2</v>
      </c>
    </row>
    <row r="34" spans="1:6">
      <c r="A34" s="73">
        <v>233</v>
      </c>
      <c r="B34" s="73" t="s">
        <v>83</v>
      </c>
      <c r="C34" s="73" t="s">
        <v>84</v>
      </c>
      <c r="E34" s="122"/>
      <c r="F34" s="89">
        <v>3.0000000000000001E-3</v>
      </c>
    </row>
    <row r="35" spans="1:6">
      <c r="A35" s="73">
        <v>238</v>
      </c>
      <c r="B35" s="73" t="s">
        <v>85</v>
      </c>
      <c r="C35" s="73" t="s">
        <v>86</v>
      </c>
      <c r="E35" s="122"/>
    </row>
    <row r="36" spans="1:6">
      <c r="A36" s="73">
        <v>243</v>
      </c>
      <c r="B36" s="73" t="s">
        <v>87</v>
      </c>
      <c r="C36" s="73" t="s">
        <v>88</v>
      </c>
      <c r="E36" s="122"/>
    </row>
    <row r="37" spans="1:6">
      <c r="A37" s="73">
        <v>248</v>
      </c>
      <c r="B37" s="73" t="s">
        <v>89</v>
      </c>
      <c r="C37" s="73" t="s">
        <v>90</v>
      </c>
      <c r="E37" s="122"/>
    </row>
    <row r="38" spans="1:6">
      <c r="A38" s="73">
        <v>253</v>
      </c>
      <c r="B38" s="73" t="s">
        <v>91</v>
      </c>
      <c r="C38" s="73" t="s">
        <v>92</v>
      </c>
      <c r="E38" s="122"/>
    </row>
    <row r="39" spans="1:6">
      <c r="A39" s="73">
        <v>258</v>
      </c>
      <c r="B39" s="73" t="s">
        <v>93</v>
      </c>
      <c r="C39" s="73" t="s">
        <v>94</v>
      </c>
      <c r="E39" s="122"/>
    </row>
    <row r="40" spans="1:6">
      <c r="A40" s="73">
        <v>263</v>
      </c>
      <c r="B40" s="73" t="s">
        <v>95</v>
      </c>
      <c r="C40" s="73" t="s">
        <v>96</v>
      </c>
      <c r="E40" s="122"/>
    </row>
    <row r="41" spans="1:6">
      <c r="A41" s="73">
        <v>268</v>
      </c>
      <c r="B41" s="73" t="s">
        <v>97</v>
      </c>
      <c r="C41" s="73" t="s">
        <v>98</v>
      </c>
      <c r="E41" s="122"/>
    </row>
    <row r="42" spans="1:6">
      <c r="A42" s="73">
        <v>273</v>
      </c>
      <c r="B42" s="73" t="s">
        <v>99</v>
      </c>
      <c r="C42" s="73" t="s">
        <v>100</v>
      </c>
      <c r="E42" s="122"/>
      <c r="F42" s="89">
        <v>5.7000000000000002E-2</v>
      </c>
    </row>
    <row r="43" spans="1:6">
      <c r="A43" s="73">
        <v>278</v>
      </c>
      <c r="B43" s="73" t="s">
        <v>101</v>
      </c>
      <c r="C43" s="73" t="s">
        <v>102</v>
      </c>
      <c r="E43" s="122"/>
    </row>
    <row r="44" spans="1:6">
      <c r="A44" s="73">
        <v>283</v>
      </c>
      <c r="B44" s="73" t="s">
        <v>103</v>
      </c>
      <c r="C44" s="73" t="s">
        <v>104</v>
      </c>
      <c r="E44" s="122"/>
    </row>
    <row r="45" spans="1:6">
      <c r="A45" s="73">
        <v>288</v>
      </c>
      <c r="B45" s="73" t="s">
        <v>105</v>
      </c>
      <c r="C45" s="73" t="s">
        <v>106</v>
      </c>
      <c r="E45" s="122"/>
    </row>
    <row r="46" spans="1:6">
      <c r="A46" s="73">
        <v>293</v>
      </c>
      <c r="B46" s="73" t="s">
        <v>107</v>
      </c>
      <c r="C46" s="73" t="s">
        <v>108</v>
      </c>
      <c r="E46" s="122"/>
      <c r="F46" s="89">
        <v>5.0000000000000001E-3</v>
      </c>
    </row>
    <row r="47" spans="1:6">
      <c r="A47" s="73">
        <v>298</v>
      </c>
      <c r="B47" s="73" t="s">
        <v>109</v>
      </c>
      <c r="C47" s="73" t="s">
        <v>110</v>
      </c>
      <c r="E47" s="122"/>
    </row>
    <row r="48" spans="1:6">
      <c r="A48" s="73">
        <v>299</v>
      </c>
      <c r="B48" s="73" t="s">
        <v>111</v>
      </c>
      <c r="C48" s="73" t="s">
        <v>112</v>
      </c>
      <c r="E48" s="122"/>
    </row>
    <row r="49" spans="1:5">
      <c r="A49" s="73">
        <v>311</v>
      </c>
      <c r="B49" s="73" t="s">
        <v>113</v>
      </c>
      <c r="C49" s="73" t="s">
        <v>114</v>
      </c>
      <c r="E49" s="122"/>
    </row>
    <row r="50" spans="1:5">
      <c r="A50" s="73">
        <v>313</v>
      </c>
      <c r="B50" s="73" t="s">
        <v>115</v>
      </c>
      <c r="C50" s="73" t="s">
        <v>389</v>
      </c>
      <c r="E50" s="122"/>
    </row>
    <row r="51" spans="1:5">
      <c r="A51" s="73">
        <v>316</v>
      </c>
      <c r="B51" s="73" t="s">
        <v>116</v>
      </c>
      <c r="C51" s="73" t="s">
        <v>117</v>
      </c>
      <c r="E51" s="122"/>
    </row>
    <row r="52" spans="1:5">
      <c r="A52" s="73">
        <v>321</v>
      </c>
      <c r="B52" s="73" t="s">
        <v>118</v>
      </c>
      <c r="C52" s="73" t="s">
        <v>119</v>
      </c>
      <c r="E52" s="122"/>
    </row>
    <row r="53" spans="1:5">
      <c r="A53" s="73">
        <v>328</v>
      </c>
      <c r="B53" s="73" t="s">
        <v>120</v>
      </c>
      <c r="C53" s="73" t="s">
        <v>121</v>
      </c>
      <c r="E53" s="122"/>
    </row>
    <row r="54" spans="1:5">
      <c r="A54" s="73">
        <v>336</v>
      </c>
      <c r="B54" s="73" t="s">
        <v>122</v>
      </c>
      <c r="C54" s="73" t="s">
        <v>123</v>
      </c>
      <c r="E54" s="122"/>
    </row>
    <row r="55" spans="1:5">
      <c r="A55" s="73">
        <v>339</v>
      </c>
      <c r="B55" s="73" t="s">
        <v>124</v>
      </c>
      <c r="C55" s="73" t="s">
        <v>125</v>
      </c>
      <c r="E55" s="122"/>
    </row>
    <row r="56" spans="1:5">
      <c r="A56" s="73">
        <v>343</v>
      </c>
      <c r="B56" s="73" t="s">
        <v>126</v>
      </c>
      <c r="C56" s="73" t="s">
        <v>127</v>
      </c>
      <c r="E56" s="122"/>
    </row>
    <row r="57" spans="1:5">
      <c r="A57" s="73">
        <v>361</v>
      </c>
      <c r="B57" s="73" t="s">
        <v>128</v>
      </c>
      <c r="C57" s="73" t="s">
        <v>129</v>
      </c>
      <c r="E57" s="122"/>
    </row>
    <row r="58" spans="1:5">
      <c r="A58" s="73">
        <v>362</v>
      </c>
      <c r="B58" s="73" t="s">
        <v>130</v>
      </c>
      <c r="C58" s="73" t="s">
        <v>131</v>
      </c>
      <c r="E58" s="122"/>
    </row>
    <row r="59" spans="1:5">
      <c r="A59" s="73">
        <v>364</v>
      </c>
      <c r="B59" s="73" t="s">
        <v>132</v>
      </c>
      <c r="C59" s="73" t="s">
        <v>133</v>
      </c>
      <c r="E59" s="122"/>
    </row>
    <row r="60" spans="1:5">
      <c r="A60" s="73">
        <v>366</v>
      </c>
      <c r="B60" s="73" t="s">
        <v>134</v>
      </c>
      <c r="C60" s="73" t="s">
        <v>135</v>
      </c>
      <c r="E60" s="122"/>
    </row>
    <row r="61" spans="1:5">
      <c r="A61" s="73">
        <v>369</v>
      </c>
      <c r="B61" s="73" t="s">
        <v>136</v>
      </c>
      <c r="C61" s="73" t="s">
        <v>137</v>
      </c>
      <c r="E61" s="122"/>
    </row>
    <row r="62" spans="1:5">
      <c r="A62" s="73">
        <v>419</v>
      </c>
      <c r="B62" s="73" t="s">
        <v>138</v>
      </c>
      <c r="C62" s="73" t="s">
        <v>139</v>
      </c>
      <c r="E62" s="122"/>
    </row>
    <row r="63" spans="1:5">
      <c r="A63" s="73">
        <v>423</v>
      </c>
      <c r="B63" s="73" t="s">
        <v>140</v>
      </c>
      <c r="C63" s="73" t="s">
        <v>141</v>
      </c>
      <c r="E63" s="122"/>
    </row>
    <row r="64" spans="1:5">
      <c r="A64" s="73">
        <v>429</v>
      </c>
      <c r="B64" s="73" t="s">
        <v>142</v>
      </c>
      <c r="C64" s="73" t="s">
        <v>390</v>
      </c>
      <c r="E64" s="122"/>
    </row>
    <row r="65" spans="1:6">
      <c r="A65" s="73">
        <v>433</v>
      </c>
      <c r="B65" s="73" t="s">
        <v>143</v>
      </c>
      <c r="C65" s="73" t="s">
        <v>391</v>
      </c>
      <c r="E65" s="122"/>
    </row>
    <row r="66" spans="1:6">
      <c r="A66" s="73">
        <v>436</v>
      </c>
      <c r="B66" s="73" t="s">
        <v>144</v>
      </c>
      <c r="C66" s="73" t="s">
        <v>145</v>
      </c>
      <c r="E66" s="122"/>
      <c r="F66" s="89">
        <v>2.7E-2</v>
      </c>
    </row>
    <row r="67" spans="1:6">
      <c r="A67" s="73">
        <v>439</v>
      </c>
      <c r="B67" s="73" t="s">
        <v>146</v>
      </c>
      <c r="C67" s="73" t="s">
        <v>147</v>
      </c>
      <c r="E67" s="122"/>
      <c r="F67" s="89">
        <v>2E-3</v>
      </c>
    </row>
    <row r="68" spans="1:6">
      <c r="A68" s="73">
        <v>443</v>
      </c>
      <c r="B68" s="73" t="s">
        <v>148</v>
      </c>
      <c r="C68" s="73" t="s">
        <v>149</v>
      </c>
      <c r="E68" s="122"/>
    </row>
    <row r="69" spans="1:6">
      <c r="A69" s="73">
        <v>446</v>
      </c>
      <c r="B69" s="73" t="s">
        <v>150</v>
      </c>
      <c r="C69" s="73" t="s">
        <v>151</v>
      </c>
      <c r="E69" s="122"/>
    </row>
    <row r="70" spans="1:6">
      <c r="A70" s="73">
        <v>449</v>
      </c>
      <c r="B70" s="73" t="s">
        <v>152</v>
      </c>
      <c r="C70" s="73" t="s">
        <v>153</v>
      </c>
      <c r="E70" s="122"/>
    </row>
    <row r="71" spans="1:6">
      <c r="A71" s="73">
        <v>453</v>
      </c>
      <c r="B71" s="73" t="s">
        <v>154</v>
      </c>
      <c r="C71" s="73" t="s">
        <v>155</v>
      </c>
      <c r="E71" s="122"/>
    </row>
    <row r="72" spans="1:6">
      <c r="A72" s="73">
        <v>456</v>
      </c>
      <c r="B72" s="73" t="s">
        <v>156</v>
      </c>
      <c r="C72" s="73" t="s">
        <v>157</v>
      </c>
      <c r="E72" s="122"/>
    </row>
    <row r="73" spans="1:6">
      <c r="A73" s="73">
        <v>463</v>
      </c>
      <c r="B73" s="73" t="s">
        <v>158</v>
      </c>
      <c r="C73" s="73" t="s">
        <v>159</v>
      </c>
      <c r="E73" s="122"/>
    </row>
    <row r="74" spans="1:6">
      <c r="A74" s="73">
        <v>466</v>
      </c>
      <c r="B74" s="73" t="s">
        <v>160</v>
      </c>
      <c r="C74" s="73" t="s">
        <v>161</v>
      </c>
      <c r="E74" s="122"/>
    </row>
    <row r="75" spans="1:6">
      <c r="A75" s="73">
        <v>469</v>
      </c>
      <c r="B75" s="73" t="s">
        <v>162</v>
      </c>
      <c r="C75" s="73" t="s">
        <v>163</v>
      </c>
      <c r="E75" s="122"/>
      <c r="F75" s="89">
        <v>7.0000000000000001E-3</v>
      </c>
    </row>
    <row r="76" spans="1:6">
      <c r="A76" s="73">
        <v>474</v>
      </c>
      <c r="B76" s="73" t="s">
        <v>164</v>
      </c>
      <c r="C76" s="73" t="s">
        <v>392</v>
      </c>
      <c r="E76" s="122"/>
    </row>
    <row r="77" spans="1:6">
      <c r="A77" s="73">
        <v>512</v>
      </c>
      <c r="B77" s="73" t="s">
        <v>165</v>
      </c>
      <c r="C77" s="73" t="s">
        <v>393</v>
      </c>
      <c r="E77" s="122"/>
    </row>
    <row r="78" spans="1:6">
      <c r="A78" s="73">
        <v>513</v>
      </c>
      <c r="B78" s="73" t="s">
        <v>166</v>
      </c>
      <c r="C78" s="73" t="s">
        <v>167</v>
      </c>
      <c r="E78" s="122"/>
    </row>
    <row r="79" spans="1:6">
      <c r="A79" s="73">
        <v>514</v>
      </c>
      <c r="B79" s="73" t="s">
        <v>168</v>
      </c>
      <c r="C79" s="73" t="s">
        <v>169</v>
      </c>
      <c r="E79" s="122"/>
    </row>
    <row r="80" spans="1:6">
      <c r="A80" s="73">
        <v>516</v>
      </c>
      <c r="B80" s="73" t="s">
        <v>170</v>
      </c>
      <c r="C80" s="73" t="s">
        <v>171</v>
      </c>
      <c r="E80" s="122"/>
    </row>
    <row r="81" spans="1:6">
      <c r="A81" s="73">
        <v>518</v>
      </c>
      <c r="B81" s="73" t="s">
        <v>172</v>
      </c>
      <c r="C81" s="73" t="s">
        <v>173</v>
      </c>
      <c r="E81" s="122"/>
    </row>
    <row r="82" spans="1:6">
      <c r="A82" s="73">
        <v>522</v>
      </c>
      <c r="B82" s="73" t="s">
        <v>174</v>
      </c>
      <c r="C82" s="73" t="s">
        <v>175</v>
      </c>
      <c r="E82" s="122"/>
    </row>
    <row r="83" spans="1:6">
      <c r="A83" s="73">
        <v>524</v>
      </c>
      <c r="B83" s="73" t="s">
        <v>176</v>
      </c>
      <c r="C83" s="73" t="s">
        <v>177</v>
      </c>
      <c r="E83" s="122"/>
    </row>
    <row r="84" spans="1:6">
      <c r="A84" s="73">
        <v>528</v>
      </c>
      <c r="B84" s="73" t="s">
        <v>178</v>
      </c>
      <c r="C84" s="73" t="s">
        <v>179</v>
      </c>
      <c r="E84" s="122"/>
      <c r="F84" s="89">
        <v>0.13700000000000001</v>
      </c>
    </row>
    <row r="85" spans="1:6">
      <c r="A85" s="73">
        <v>532</v>
      </c>
      <c r="B85" s="73" t="s">
        <v>180</v>
      </c>
      <c r="C85" s="73" t="s">
        <v>181</v>
      </c>
      <c r="E85" s="122">
        <v>0.02</v>
      </c>
    </row>
    <row r="86" spans="1:6">
      <c r="A86" s="73">
        <v>534</v>
      </c>
      <c r="B86" s="73" t="s">
        <v>182</v>
      </c>
      <c r="C86" s="73" t="s">
        <v>183</v>
      </c>
      <c r="E86" s="122"/>
      <c r="F86" s="89">
        <v>6.0999999999999999E-2</v>
      </c>
    </row>
    <row r="87" spans="1:6">
      <c r="A87" s="73">
        <v>536</v>
      </c>
      <c r="B87" s="73" t="s">
        <v>184</v>
      </c>
      <c r="C87" s="73" t="s">
        <v>185</v>
      </c>
      <c r="E87" s="122"/>
      <c r="F87" s="89">
        <v>1.4999999999999999E-2</v>
      </c>
    </row>
    <row r="88" spans="1:6">
      <c r="A88" s="73">
        <v>537</v>
      </c>
      <c r="B88" s="73" t="s">
        <v>186</v>
      </c>
      <c r="C88" s="73" t="s">
        <v>394</v>
      </c>
      <c r="E88" s="122"/>
    </row>
    <row r="89" spans="1:6">
      <c r="A89" s="73">
        <v>542</v>
      </c>
      <c r="B89" s="73" t="s">
        <v>187</v>
      </c>
      <c r="C89" s="73" t="s">
        <v>188</v>
      </c>
      <c r="E89" s="122"/>
      <c r="F89" s="89">
        <v>0.17899999999999999</v>
      </c>
    </row>
    <row r="90" spans="1:6">
      <c r="A90" s="73">
        <v>544</v>
      </c>
      <c r="B90" s="73" t="s">
        <v>189</v>
      </c>
      <c r="C90" s="73" t="s">
        <v>190</v>
      </c>
      <c r="E90" s="122"/>
    </row>
    <row r="91" spans="1:6">
      <c r="A91" s="73">
        <v>548</v>
      </c>
      <c r="B91" s="73" t="s">
        <v>191</v>
      </c>
      <c r="C91" s="73" t="s">
        <v>192</v>
      </c>
      <c r="E91" s="122"/>
      <c r="F91" s="89">
        <v>2.7E-2</v>
      </c>
    </row>
    <row r="92" spans="1:6">
      <c r="A92" s="73">
        <v>556</v>
      </c>
      <c r="B92" s="73" t="s">
        <v>193</v>
      </c>
      <c r="C92" s="73" t="s">
        <v>194</v>
      </c>
      <c r="E92" s="122"/>
    </row>
    <row r="93" spans="1:6">
      <c r="A93" s="73">
        <v>558</v>
      </c>
      <c r="B93" s="73" t="s">
        <v>195</v>
      </c>
      <c r="C93" s="73" t="s">
        <v>196</v>
      </c>
      <c r="E93" s="122"/>
    </row>
    <row r="94" spans="1:6">
      <c r="A94" s="73">
        <v>564</v>
      </c>
      <c r="B94" s="73" t="s">
        <v>197</v>
      </c>
      <c r="C94" s="73" t="s">
        <v>198</v>
      </c>
      <c r="E94" s="122"/>
      <c r="F94" s="89">
        <v>2E-3</v>
      </c>
    </row>
    <row r="95" spans="1:6">
      <c r="A95" s="73">
        <v>565</v>
      </c>
      <c r="B95" s="73" t="s">
        <v>413</v>
      </c>
      <c r="C95" s="73" t="s">
        <v>408</v>
      </c>
      <c r="E95" s="122"/>
    </row>
    <row r="96" spans="1:6">
      <c r="A96" s="73">
        <v>566</v>
      </c>
      <c r="B96" s="73" t="s">
        <v>199</v>
      </c>
      <c r="C96" s="73" t="s">
        <v>200</v>
      </c>
      <c r="E96" s="122"/>
      <c r="F96" s="89">
        <v>4.0000000000000001E-3</v>
      </c>
    </row>
    <row r="97" spans="1:6">
      <c r="A97" s="73">
        <v>576</v>
      </c>
      <c r="B97" s="73" t="s">
        <v>201</v>
      </c>
      <c r="C97" s="73" t="s">
        <v>202</v>
      </c>
      <c r="E97" s="122">
        <v>1.4999999999999999E-2</v>
      </c>
    </row>
    <row r="98" spans="1:6">
      <c r="A98" s="73">
        <v>578</v>
      </c>
      <c r="B98" s="73" t="s">
        <v>203</v>
      </c>
      <c r="C98" s="73" t="s">
        <v>204</v>
      </c>
      <c r="E98" s="122"/>
      <c r="F98" s="89">
        <v>1.6E-2</v>
      </c>
    </row>
    <row r="99" spans="1:6">
      <c r="A99" s="73">
        <v>582</v>
      </c>
      <c r="B99" s="73" t="s">
        <v>205</v>
      </c>
      <c r="C99" s="73" t="s">
        <v>206</v>
      </c>
      <c r="E99" s="122"/>
    </row>
    <row r="100" spans="1:6">
      <c r="A100" s="73">
        <v>611</v>
      </c>
      <c r="B100" s="73" t="s">
        <v>207</v>
      </c>
      <c r="C100" s="73" t="s">
        <v>208</v>
      </c>
      <c r="E100" s="122"/>
    </row>
    <row r="101" spans="1:6">
      <c r="A101" s="73">
        <v>612</v>
      </c>
      <c r="B101" s="73" t="s">
        <v>209</v>
      </c>
      <c r="C101" s="73" t="s">
        <v>210</v>
      </c>
      <c r="E101" s="122"/>
    </row>
    <row r="102" spans="1:6">
      <c r="A102" s="73">
        <v>614</v>
      </c>
      <c r="B102" s="73" t="s">
        <v>211</v>
      </c>
      <c r="C102" s="73" t="s">
        <v>212</v>
      </c>
      <c r="E102" s="122"/>
    </row>
    <row r="103" spans="1:6">
      <c r="A103" s="73">
        <v>616</v>
      </c>
      <c r="B103" s="73" t="s">
        <v>213</v>
      </c>
      <c r="C103" s="73" t="s">
        <v>214</v>
      </c>
      <c r="E103" s="122"/>
    </row>
    <row r="104" spans="1:6">
      <c r="A104" s="73">
        <v>618</v>
      </c>
      <c r="B104" s="73" t="s">
        <v>215</v>
      </c>
      <c r="C104" s="73" t="s">
        <v>216</v>
      </c>
      <c r="E104" s="122"/>
    </row>
    <row r="105" spans="1:6">
      <c r="A105" s="73">
        <v>622</v>
      </c>
      <c r="B105" s="73" t="s">
        <v>217</v>
      </c>
      <c r="C105" s="73" t="s">
        <v>218</v>
      </c>
      <c r="E105" s="122"/>
    </row>
    <row r="106" spans="1:6">
      <c r="A106" s="73">
        <v>624</v>
      </c>
      <c r="B106" s="73" t="s">
        <v>219</v>
      </c>
      <c r="C106" s="73" t="s">
        <v>220</v>
      </c>
      <c r="E106" s="122"/>
    </row>
    <row r="107" spans="1:6">
      <c r="A107" s="73">
        <v>626</v>
      </c>
      <c r="B107" s="73" t="s">
        <v>221</v>
      </c>
      <c r="C107" s="73" t="s">
        <v>222</v>
      </c>
      <c r="E107" s="122"/>
    </row>
    <row r="108" spans="1:6">
      <c r="A108" s="73">
        <v>628</v>
      </c>
      <c r="B108" s="73" t="s">
        <v>223</v>
      </c>
      <c r="C108" s="73" t="s">
        <v>224</v>
      </c>
      <c r="E108" s="122"/>
    </row>
    <row r="109" spans="1:6">
      <c r="A109" s="73">
        <v>632</v>
      </c>
      <c r="B109" s="73" t="s">
        <v>225</v>
      </c>
      <c r="C109" s="73" t="s">
        <v>226</v>
      </c>
      <c r="E109" s="122"/>
    </row>
    <row r="110" spans="1:6">
      <c r="A110" s="73">
        <v>634</v>
      </c>
      <c r="B110" s="73" t="s">
        <v>227</v>
      </c>
      <c r="C110" s="73" t="s">
        <v>395</v>
      </c>
      <c r="E110" s="122"/>
    </row>
    <row r="111" spans="1:6">
      <c r="A111" s="73">
        <v>636</v>
      </c>
      <c r="B111" s="73" t="s">
        <v>228</v>
      </c>
      <c r="C111" s="73" t="s">
        <v>396</v>
      </c>
      <c r="E111" s="122"/>
    </row>
    <row r="112" spans="1:6">
      <c r="A112" s="73">
        <v>638</v>
      </c>
      <c r="B112" s="73" t="s">
        <v>229</v>
      </c>
      <c r="C112" s="73" t="s">
        <v>230</v>
      </c>
      <c r="E112" s="122"/>
    </row>
    <row r="113" spans="1:5">
      <c r="A113" s="73">
        <v>642</v>
      </c>
      <c r="B113" s="73" t="s">
        <v>231</v>
      </c>
      <c r="C113" s="73" t="s">
        <v>232</v>
      </c>
      <c r="E113" s="122"/>
    </row>
    <row r="114" spans="1:5">
      <c r="A114" s="73">
        <v>643</v>
      </c>
      <c r="B114" s="73" t="s">
        <v>233</v>
      </c>
      <c r="C114" s="73" t="s">
        <v>234</v>
      </c>
      <c r="E114" s="122"/>
    </row>
    <row r="115" spans="1:5">
      <c r="A115" s="73">
        <v>644</v>
      </c>
      <c r="B115" s="73" t="s">
        <v>235</v>
      </c>
      <c r="C115" s="73" t="s">
        <v>236</v>
      </c>
      <c r="E115" s="122"/>
    </row>
    <row r="116" spans="1:5">
      <c r="A116" s="73">
        <v>646</v>
      </c>
      <c r="B116" s="73" t="s">
        <v>237</v>
      </c>
      <c r="C116" s="73" t="s">
        <v>238</v>
      </c>
      <c r="E116" s="122"/>
    </row>
    <row r="117" spans="1:5">
      <c r="A117" s="73">
        <v>648</v>
      </c>
      <c r="B117" s="73" t="s">
        <v>239</v>
      </c>
      <c r="C117" s="73" t="s">
        <v>397</v>
      </c>
      <c r="E117" s="122"/>
    </row>
    <row r="118" spans="1:5">
      <c r="A118" s="73">
        <v>652</v>
      </c>
      <c r="B118" s="73" t="s">
        <v>240</v>
      </c>
      <c r="C118" s="73" t="s">
        <v>241</v>
      </c>
      <c r="E118" s="122"/>
    </row>
    <row r="119" spans="1:5">
      <c r="A119" s="73">
        <v>654</v>
      </c>
      <c r="B119" s="73" t="s">
        <v>242</v>
      </c>
      <c r="C119" s="73" t="s">
        <v>243</v>
      </c>
      <c r="E119" s="122"/>
    </row>
    <row r="120" spans="1:5">
      <c r="A120" s="73">
        <v>656</v>
      </c>
      <c r="B120" s="73" t="s">
        <v>244</v>
      </c>
      <c r="C120" s="73" t="s">
        <v>245</v>
      </c>
      <c r="E120" s="122"/>
    </row>
    <row r="121" spans="1:5">
      <c r="A121" s="73">
        <v>662</v>
      </c>
      <c r="B121" s="73" t="s">
        <v>246</v>
      </c>
      <c r="C121" s="73" t="s">
        <v>398</v>
      </c>
      <c r="E121" s="122"/>
    </row>
    <row r="122" spans="1:5">
      <c r="A122" s="73">
        <v>664</v>
      </c>
      <c r="B122" s="73" t="s">
        <v>247</v>
      </c>
      <c r="C122" s="73" t="s">
        <v>248</v>
      </c>
      <c r="E122" s="122"/>
    </row>
    <row r="123" spans="1:5">
      <c r="A123" s="73">
        <v>666</v>
      </c>
      <c r="B123" s="73" t="s">
        <v>249</v>
      </c>
      <c r="C123" s="73" t="s">
        <v>250</v>
      </c>
      <c r="E123" s="122"/>
    </row>
    <row r="124" spans="1:5">
      <c r="A124" s="73">
        <v>668</v>
      </c>
      <c r="B124" s="73" t="s">
        <v>251</v>
      </c>
      <c r="C124" s="73" t="s">
        <v>252</v>
      </c>
      <c r="E124" s="122"/>
    </row>
    <row r="125" spans="1:5">
      <c r="A125" s="73">
        <v>672</v>
      </c>
      <c r="B125" s="73" t="s">
        <v>253</v>
      </c>
      <c r="C125" s="73" t="s">
        <v>254</v>
      </c>
      <c r="E125" s="122"/>
    </row>
    <row r="126" spans="1:5">
      <c r="A126" s="73">
        <v>674</v>
      </c>
      <c r="B126" s="73" t="s">
        <v>255</v>
      </c>
      <c r="C126" s="73" t="s">
        <v>256</v>
      </c>
      <c r="E126" s="122"/>
    </row>
    <row r="127" spans="1:5">
      <c r="A127" s="73">
        <v>676</v>
      </c>
      <c r="B127" s="73" t="s">
        <v>257</v>
      </c>
      <c r="C127" s="73" t="s">
        <v>258</v>
      </c>
      <c r="E127" s="122"/>
    </row>
    <row r="128" spans="1:5">
      <c r="A128" s="73">
        <v>678</v>
      </c>
      <c r="B128" s="73" t="s">
        <v>259</v>
      </c>
      <c r="C128" s="73" t="s">
        <v>260</v>
      </c>
      <c r="E128" s="122"/>
    </row>
    <row r="129" spans="1:6">
      <c r="A129" s="73">
        <v>682</v>
      </c>
      <c r="B129" s="73" t="s">
        <v>261</v>
      </c>
      <c r="C129" s="73" t="s">
        <v>262</v>
      </c>
      <c r="E129" s="122"/>
    </row>
    <row r="130" spans="1:6">
      <c r="A130" s="73">
        <v>684</v>
      </c>
      <c r="B130" s="73" t="s">
        <v>263</v>
      </c>
      <c r="C130" s="73" t="s">
        <v>264</v>
      </c>
      <c r="E130" s="122"/>
    </row>
    <row r="131" spans="1:6">
      <c r="A131" s="73">
        <v>686</v>
      </c>
      <c r="B131" s="73" t="s">
        <v>265</v>
      </c>
      <c r="C131" s="73" t="s">
        <v>266</v>
      </c>
      <c r="E131" s="122"/>
      <c r="F131" s="89">
        <v>3.0000000000000001E-3</v>
      </c>
    </row>
    <row r="132" spans="1:6">
      <c r="A132" s="73">
        <v>688</v>
      </c>
      <c r="B132" s="73" t="s">
        <v>267</v>
      </c>
      <c r="C132" s="73" t="s">
        <v>268</v>
      </c>
      <c r="E132" s="122"/>
    </row>
    <row r="133" spans="1:6">
      <c r="A133" s="73">
        <v>692</v>
      </c>
      <c r="B133" s="73" t="s">
        <v>269</v>
      </c>
      <c r="C133" s="73" t="s">
        <v>270</v>
      </c>
      <c r="E133" s="122"/>
    </row>
    <row r="134" spans="1:6">
      <c r="A134" s="73">
        <v>694</v>
      </c>
      <c r="B134" s="73" t="s">
        <v>271</v>
      </c>
      <c r="C134" s="73" t="s">
        <v>272</v>
      </c>
      <c r="E134" s="122"/>
    </row>
    <row r="135" spans="1:6">
      <c r="A135" s="73">
        <v>698</v>
      </c>
      <c r="B135" s="73" t="s">
        <v>273</v>
      </c>
      <c r="C135" s="73" t="s">
        <v>274</v>
      </c>
      <c r="E135" s="122"/>
    </row>
    <row r="136" spans="1:6">
      <c r="A136" s="73">
        <v>714</v>
      </c>
      <c r="B136" s="73" t="s">
        <v>275</v>
      </c>
      <c r="C136" s="73" t="s">
        <v>276</v>
      </c>
      <c r="E136" s="122"/>
    </row>
    <row r="137" spans="1:6">
      <c r="A137" s="73">
        <v>716</v>
      </c>
      <c r="B137" s="73" t="s">
        <v>277</v>
      </c>
      <c r="C137" s="73" t="s">
        <v>399</v>
      </c>
      <c r="E137" s="122"/>
    </row>
    <row r="138" spans="1:6">
      <c r="A138" s="73">
        <v>718</v>
      </c>
      <c r="B138" s="73" t="s">
        <v>278</v>
      </c>
      <c r="C138" s="73" t="s">
        <v>279</v>
      </c>
      <c r="E138" s="122"/>
    </row>
    <row r="139" spans="1:6">
      <c r="A139" s="73">
        <v>722</v>
      </c>
      <c r="B139" s="73" t="s">
        <v>280</v>
      </c>
      <c r="C139" s="73" t="s">
        <v>281</v>
      </c>
      <c r="E139" s="122"/>
    </row>
    <row r="140" spans="1:6">
      <c r="A140" s="73">
        <v>724</v>
      </c>
      <c r="B140" s="73" t="s">
        <v>282</v>
      </c>
      <c r="C140" s="73" t="s">
        <v>283</v>
      </c>
      <c r="E140" s="122"/>
    </row>
    <row r="141" spans="1:6">
      <c r="A141" s="73">
        <v>728</v>
      </c>
      <c r="B141" s="73" t="s">
        <v>284</v>
      </c>
      <c r="C141" s="73" t="s">
        <v>285</v>
      </c>
      <c r="E141" s="122"/>
    </row>
    <row r="142" spans="1:6">
      <c r="A142" s="73">
        <v>732</v>
      </c>
      <c r="B142" s="73" t="s">
        <v>286</v>
      </c>
      <c r="C142" s="73" t="s">
        <v>287</v>
      </c>
      <c r="E142" s="122"/>
    </row>
    <row r="143" spans="1:6">
      <c r="A143" s="73">
        <v>733</v>
      </c>
      <c r="B143" s="73" t="s">
        <v>414</v>
      </c>
      <c r="C143" s="73" t="s">
        <v>409</v>
      </c>
      <c r="E143" s="122"/>
    </row>
    <row r="144" spans="1:6">
      <c r="A144" s="73">
        <v>734</v>
      </c>
      <c r="B144" s="73" t="s">
        <v>288</v>
      </c>
      <c r="C144" s="73" t="s">
        <v>289</v>
      </c>
      <c r="E144" s="122"/>
    </row>
    <row r="145" spans="1:5">
      <c r="A145" s="73">
        <v>738</v>
      </c>
      <c r="B145" s="73" t="s">
        <v>290</v>
      </c>
      <c r="C145" s="73" t="s">
        <v>291</v>
      </c>
      <c r="E145" s="122"/>
    </row>
    <row r="146" spans="1:5">
      <c r="A146" s="73">
        <v>742</v>
      </c>
      <c r="B146" s="73" t="s">
        <v>292</v>
      </c>
      <c r="C146" s="73" t="s">
        <v>293</v>
      </c>
      <c r="E146" s="122"/>
    </row>
    <row r="147" spans="1:5">
      <c r="A147" s="73">
        <v>744</v>
      </c>
      <c r="B147" s="73" t="s">
        <v>294</v>
      </c>
      <c r="C147" s="73" t="s">
        <v>295</v>
      </c>
      <c r="E147" s="122"/>
    </row>
    <row r="148" spans="1:5">
      <c r="A148" s="73">
        <v>746</v>
      </c>
      <c r="B148" s="73" t="s">
        <v>296</v>
      </c>
      <c r="C148" s="73" t="s">
        <v>297</v>
      </c>
      <c r="E148" s="122"/>
    </row>
    <row r="149" spans="1:5">
      <c r="A149" s="73">
        <v>748</v>
      </c>
      <c r="B149" s="73" t="s">
        <v>298</v>
      </c>
      <c r="C149" s="73" t="s">
        <v>299</v>
      </c>
      <c r="E149" s="122"/>
    </row>
    <row r="150" spans="1:5">
      <c r="A150" s="73">
        <v>754</v>
      </c>
      <c r="B150" s="73" t="s">
        <v>300</v>
      </c>
      <c r="C150" s="73" t="s">
        <v>301</v>
      </c>
      <c r="E150" s="122"/>
    </row>
    <row r="151" spans="1:5">
      <c r="A151" s="73">
        <v>813</v>
      </c>
      <c r="B151" s="73" t="s">
        <v>302</v>
      </c>
      <c r="C151" s="73" t="s">
        <v>303</v>
      </c>
      <c r="E151" s="122"/>
    </row>
    <row r="152" spans="1:5">
      <c r="A152" s="73">
        <v>819</v>
      </c>
      <c r="B152" s="73" t="s">
        <v>304</v>
      </c>
      <c r="C152" s="73" t="s">
        <v>305</v>
      </c>
      <c r="E152" s="122"/>
    </row>
    <row r="153" spans="1:5">
      <c r="A153" s="73">
        <v>826</v>
      </c>
      <c r="B153" s="73" t="s">
        <v>306</v>
      </c>
      <c r="C153" s="73" t="s">
        <v>307</v>
      </c>
      <c r="E153" s="122"/>
    </row>
    <row r="154" spans="1:5">
      <c r="A154" s="73">
        <v>846</v>
      </c>
      <c r="B154" s="73" t="s">
        <v>308</v>
      </c>
      <c r="C154" s="73" t="s">
        <v>309</v>
      </c>
      <c r="E154" s="122"/>
    </row>
    <row r="155" spans="1:5">
      <c r="A155" s="73">
        <v>853</v>
      </c>
      <c r="B155" s="73" t="s">
        <v>310</v>
      </c>
      <c r="C155" s="73" t="s">
        <v>311</v>
      </c>
      <c r="E155" s="122"/>
    </row>
    <row r="156" spans="1:5">
      <c r="A156" s="73">
        <v>862</v>
      </c>
      <c r="B156" s="73" t="s">
        <v>312</v>
      </c>
      <c r="C156" s="73" t="s">
        <v>313</v>
      </c>
      <c r="E156" s="122"/>
    </row>
    <row r="157" spans="1:5">
      <c r="A157" s="73">
        <v>866</v>
      </c>
      <c r="B157" s="73" t="s">
        <v>314</v>
      </c>
      <c r="C157" s="73" t="s">
        <v>315</v>
      </c>
      <c r="E157" s="122"/>
    </row>
    <row r="158" spans="1:5">
      <c r="A158" s="73">
        <v>867</v>
      </c>
      <c r="B158" s="73" t="s">
        <v>415</v>
      </c>
      <c r="C158" s="73" t="s">
        <v>410</v>
      </c>
      <c r="E158" s="122"/>
    </row>
    <row r="159" spans="1:5">
      <c r="A159" s="73">
        <v>868</v>
      </c>
      <c r="B159" s="73" t="s">
        <v>416</v>
      </c>
      <c r="C159" s="73" t="s">
        <v>411</v>
      </c>
      <c r="E159" s="122"/>
    </row>
    <row r="160" spans="1:5">
      <c r="A160" s="73">
        <v>869</v>
      </c>
      <c r="B160" s="73" t="s">
        <v>386</v>
      </c>
      <c r="C160" s="73" t="s">
        <v>387</v>
      </c>
      <c r="E160" s="122"/>
    </row>
    <row r="161" spans="1:6">
      <c r="A161" s="73">
        <v>911</v>
      </c>
      <c r="B161" s="73" t="s">
        <v>316</v>
      </c>
      <c r="C161" s="73" t="s">
        <v>317</v>
      </c>
      <c r="E161" s="122"/>
    </row>
    <row r="162" spans="1:6">
      <c r="A162" s="73">
        <v>912</v>
      </c>
      <c r="B162" s="73" t="s">
        <v>318</v>
      </c>
      <c r="C162" s="73" t="s">
        <v>319</v>
      </c>
      <c r="E162" s="122"/>
    </row>
    <row r="163" spans="1:6">
      <c r="A163" s="73">
        <v>913</v>
      </c>
      <c r="B163" s="73" t="s">
        <v>320</v>
      </c>
      <c r="C163" s="73" t="s">
        <v>321</v>
      </c>
      <c r="E163" s="122"/>
    </row>
    <row r="164" spans="1:6">
      <c r="A164" s="73">
        <v>914</v>
      </c>
      <c r="B164" s="73" t="s">
        <v>322</v>
      </c>
      <c r="C164" s="73" t="s">
        <v>323</v>
      </c>
      <c r="E164" s="122"/>
    </row>
    <row r="165" spans="1:6">
      <c r="A165" s="73">
        <v>915</v>
      </c>
      <c r="B165" s="73" t="s">
        <v>324</v>
      </c>
      <c r="C165" s="73" t="s">
        <v>325</v>
      </c>
      <c r="E165" s="122"/>
    </row>
    <row r="166" spans="1:6">
      <c r="A166" s="73">
        <v>916</v>
      </c>
      <c r="B166" s="73" t="s">
        <v>326</v>
      </c>
      <c r="C166" s="73" t="s">
        <v>327</v>
      </c>
      <c r="E166" s="122"/>
    </row>
    <row r="167" spans="1:6">
      <c r="A167" s="73">
        <v>917</v>
      </c>
      <c r="B167" s="73" t="s">
        <v>328</v>
      </c>
      <c r="C167" s="73" t="s">
        <v>329</v>
      </c>
      <c r="E167" s="122"/>
    </row>
    <row r="168" spans="1:6">
      <c r="A168" s="73">
        <v>918</v>
      </c>
      <c r="B168" s="73" t="s">
        <v>330</v>
      </c>
      <c r="C168" s="73" t="s">
        <v>331</v>
      </c>
      <c r="E168" s="122"/>
    </row>
    <row r="169" spans="1:6">
      <c r="A169" s="73">
        <v>921</v>
      </c>
      <c r="B169" s="73" t="s">
        <v>332</v>
      </c>
      <c r="C169" s="73" t="s">
        <v>333</v>
      </c>
      <c r="E169" s="122"/>
    </row>
    <row r="170" spans="1:6">
      <c r="A170" s="73">
        <v>922</v>
      </c>
      <c r="B170" s="73" t="s">
        <v>334</v>
      </c>
      <c r="C170" s="73" t="s">
        <v>335</v>
      </c>
      <c r="E170" s="122"/>
      <c r="F170" s="89">
        <v>8.7999999999999995E-2</v>
      </c>
    </row>
    <row r="171" spans="1:6">
      <c r="A171" s="73">
        <v>923</v>
      </c>
      <c r="B171" s="73" t="s">
        <v>336</v>
      </c>
      <c r="C171" s="73" t="s">
        <v>337</v>
      </c>
      <c r="E171" s="122"/>
    </row>
    <row r="172" spans="1:6">
      <c r="A172" s="73">
        <v>924</v>
      </c>
      <c r="B172" s="73" t="s">
        <v>338</v>
      </c>
      <c r="C172" s="73" t="s">
        <v>339</v>
      </c>
      <c r="E172" s="122"/>
      <c r="F172" s="89">
        <v>9.4E-2</v>
      </c>
    </row>
    <row r="173" spans="1:6">
      <c r="A173" s="73">
        <v>925</v>
      </c>
      <c r="B173" s="73" t="s">
        <v>340</v>
      </c>
      <c r="C173" s="73" t="s">
        <v>341</v>
      </c>
      <c r="E173" s="122"/>
    </row>
    <row r="174" spans="1:6">
      <c r="A174" s="73">
        <v>926</v>
      </c>
      <c r="B174" s="73" t="s">
        <v>342</v>
      </c>
      <c r="C174" s="73" t="s">
        <v>343</v>
      </c>
      <c r="E174" s="122"/>
    </row>
    <row r="175" spans="1:6">
      <c r="A175" s="73">
        <v>927</v>
      </c>
      <c r="B175" s="73" t="s">
        <v>344</v>
      </c>
      <c r="C175" s="73" t="s">
        <v>345</v>
      </c>
      <c r="E175" s="122"/>
    </row>
    <row r="176" spans="1:6">
      <c r="A176" s="73">
        <v>935</v>
      </c>
      <c r="B176" s="73" t="s">
        <v>346</v>
      </c>
      <c r="C176" s="73" t="s">
        <v>347</v>
      </c>
      <c r="E176" s="122"/>
      <c r="F176" s="89">
        <v>8.0000000000000002E-3</v>
      </c>
    </row>
    <row r="177" spans="1:26">
      <c r="A177" s="73">
        <v>936</v>
      </c>
      <c r="B177" s="73" t="s">
        <v>348</v>
      </c>
      <c r="C177" s="73" t="s">
        <v>349</v>
      </c>
      <c r="E177" s="122"/>
    </row>
    <row r="178" spans="1:26">
      <c r="A178" s="73">
        <v>939</v>
      </c>
      <c r="B178" s="73" t="s">
        <v>350</v>
      </c>
      <c r="C178" s="73" t="s">
        <v>351</v>
      </c>
      <c r="E178" s="122"/>
    </row>
    <row r="179" spans="1:26">
      <c r="A179" s="73">
        <v>941</v>
      </c>
      <c r="B179" s="73" t="s">
        <v>352</v>
      </c>
      <c r="C179" s="73" t="s">
        <v>353</v>
      </c>
      <c r="E179" s="122"/>
    </row>
    <row r="180" spans="1:26">
      <c r="A180" s="73">
        <v>942</v>
      </c>
      <c r="B180" s="73" t="s">
        <v>354</v>
      </c>
      <c r="C180" s="73" t="s">
        <v>355</v>
      </c>
      <c r="E180" s="122"/>
    </row>
    <row r="181" spans="1:26">
      <c r="A181" s="73">
        <v>943</v>
      </c>
      <c r="B181" s="73" t="s">
        <v>356</v>
      </c>
      <c r="C181" s="73" t="s">
        <v>400</v>
      </c>
      <c r="E181" s="122"/>
    </row>
    <row r="182" spans="1:26">
      <c r="A182" s="73">
        <v>944</v>
      </c>
      <c r="B182" s="73" t="s">
        <v>357</v>
      </c>
      <c r="C182" s="73" t="s">
        <v>358</v>
      </c>
      <c r="E182" s="122"/>
      <c r="F182" s="89">
        <v>0.01</v>
      </c>
    </row>
    <row r="183" spans="1:26">
      <c r="A183" s="73">
        <v>946</v>
      </c>
      <c r="B183" s="73" t="s">
        <v>359</v>
      </c>
      <c r="C183" s="73" t="s">
        <v>360</v>
      </c>
      <c r="E183" s="122"/>
    </row>
    <row r="184" spans="1:26">
      <c r="A184" s="73">
        <v>948</v>
      </c>
      <c r="B184" s="73" t="s">
        <v>361</v>
      </c>
      <c r="C184" s="73" t="s">
        <v>362</v>
      </c>
      <c r="E184" s="122"/>
    </row>
    <row r="185" spans="1:26">
      <c r="A185" s="73">
        <v>960</v>
      </c>
      <c r="B185" s="73" t="s">
        <v>363</v>
      </c>
      <c r="C185" s="73" t="s">
        <v>364</v>
      </c>
      <c r="E185" s="122"/>
    </row>
    <row r="186" spans="1:26">
      <c r="A186" s="73">
        <v>961</v>
      </c>
      <c r="B186" s="73" t="s">
        <v>365</v>
      </c>
      <c r="C186" s="73" t="s">
        <v>366</v>
      </c>
      <c r="E186" s="122"/>
    </row>
    <row r="187" spans="1:26">
      <c r="A187" s="73">
        <v>962</v>
      </c>
      <c r="B187" s="73" t="s">
        <v>367</v>
      </c>
      <c r="C187" s="73" t="s">
        <v>401</v>
      </c>
      <c r="E187" s="122"/>
    </row>
    <row r="188" spans="1:26">
      <c r="A188" s="73">
        <v>963</v>
      </c>
      <c r="B188" s="73" t="s">
        <v>368</v>
      </c>
      <c r="C188" s="73" t="s">
        <v>369</v>
      </c>
      <c r="E188" s="122"/>
    </row>
    <row r="189" spans="1:26">
      <c r="A189" s="73">
        <v>964</v>
      </c>
      <c r="B189" s="73" t="s">
        <v>370</v>
      </c>
      <c r="C189" s="73" t="s">
        <v>371</v>
      </c>
      <c r="E189" s="122"/>
      <c r="F189" s="89">
        <v>1.7000000000000001E-2</v>
      </c>
    </row>
    <row r="190" spans="1:26">
      <c r="A190" s="73">
        <v>967</v>
      </c>
      <c r="B190" s="73" t="s">
        <v>372</v>
      </c>
      <c r="C190" s="73" t="s">
        <v>373</v>
      </c>
      <c r="E190" s="122"/>
    </row>
    <row r="191" spans="1:26" ht="13.5" thickBot="1">
      <c r="A191" s="73">
        <v>968</v>
      </c>
      <c r="B191" s="73" t="s">
        <v>374</v>
      </c>
      <c r="C191" s="73" t="s">
        <v>375</v>
      </c>
      <c r="E191" s="122"/>
    </row>
    <row r="192" spans="1:26" s="96" customFormat="1" ht="15.75" thickTop="1">
      <c r="A192" s="102">
        <f>COUNTA(A3:A191)</f>
        <v>189</v>
      </c>
      <c r="B192" s="103"/>
      <c r="C192" s="104"/>
      <c r="D192" s="123">
        <f>SUM(D3:D191)</f>
        <v>0</v>
      </c>
      <c r="E192" s="123">
        <f>SUM(E3:E191)</f>
        <v>0.98730000000000007</v>
      </c>
      <c r="F192" s="124">
        <f t="shared" ref="F192:G192" si="0">SUM(F3:F191)</f>
        <v>0.997</v>
      </c>
      <c r="G192" s="124">
        <f t="shared" si="0"/>
        <v>1</v>
      </c>
      <c r="H192" s="124">
        <f t="shared" ref="E192:L192" si="1">SUM(H3:H191)</f>
        <v>0</v>
      </c>
      <c r="I192" s="124">
        <f t="shared" si="1"/>
        <v>0</v>
      </c>
      <c r="J192" s="124">
        <f t="shared" si="1"/>
        <v>0</v>
      </c>
      <c r="K192" s="124">
        <f t="shared" si="1"/>
        <v>0</v>
      </c>
      <c r="L192" s="124">
        <f t="shared" si="1"/>
        <v>0</v>
      </c>
      <c r="M192" s="124">
        <f t="shared" ref="M192" si="2">SUM(M3:M191)</f>
        <v>0</v>
      </c>
      <c r="N192" s="124">
        <f t="shared" ref="N192" si="3">SUM(N3:N191)</f>
        <v>0</v>
      </c>
      <c r="O192" s="124">
        <f t="shared" ref="O192" si="4">SUM(O3:O191)</f>
        <v>0</v>
      </c>
      <c r="P192" s="124">
        <f t="shared" ref="P192" si="5">SUM(P3:P191)</f>
        <v>0</v>
      </c>
      <c r="Q192" s="124">
        <f t="shared" ref="Q192" si="6">SUM(Q3:Q191)</f>
        <v>0</v>
      </c>
      <c r="R192" s="124">
        <f t="shared" ref="R192" si="7">SUM(R3:R191)</f>
        <v>0</v>
      </c>
      <c r="S192" s="124">
        <f t="shared" ref="S192" si="8">SUM(S3:S191)</f>
        <v>0</v>
      </c>
      <c r="T192" s="124">
        <f t="shared" ref="T192" si="9">SUM(T3:T191)</f>
        <v>0</v>
      </c>
      <c r="U192" s="124">
        <f t="shared" ref="U192" si="10">SUM(U3:U191)</f>
        <v>0</v>
      </c>
      <c r="V192" s="124">
        <f t="shared" ref="V192" si="11">SUM(V3:V191)</f>
        <v>0</v>
      </c>
      <c r="W192" s="124">
        <f t="shared" ref="W192" si="12">SUM(W3:W191)</f>
        <v>0</v>
      </c>
      <c r="X192" s="124">
        <f t="shared" ref="X192" si="13">SUM(X3:X191)</f>
        <v>0</v>
      </c>
      <c r="Y192" s="124">
        <f t="shared" ref="Y192" si="14">SUM(Y3:Y191)</f>
        <v>0</v>
      </c>
      <c r="Z192" s="124">
        <f t="shared" ref="Z192" si="15">SUM(Z3:Z191)</f>
        <v>0</v>
      </c>
    </row>
    <row r="193" spans="1:26">
      <c r="A193" s="136"/>
      <c r="B193" s="136"/>
      <c r="C193" s="137"/>
      <c r="E193" s="122"/>
    </row>
    <row r="194" spans="1:26">
      <c r="A194" s="86"/>
      <c r="C194" s="86" t="s">
        <v>445</v>
      </c>
      <c r="D194" s="127">
        <v>1</v>
      </c>
      <c r="E194" s="127">
        <v>1</v>
      </c>
      <c r="F194" s="128">
        <v>1</v>
      </c>
      <c r="G194" s="128">
        <v>0.86</v>
      </c>
      <c r="H194" s="128">
        <v>1</v>
      </c>
      <c r="I194" s="128">
        <v>1</v>
      </c>
      <c r="J194" s="128">
        <v>1</v>
      </c>
      <c r="K194" s="128">
        <v>1</v>
      </c>
      <c r="L194" s="128">
        <v>1</v>
      </c>
      <c r="M194" s="128">
        <v>1</v>
      </c>
      <c r="N194" s="128">
        <v>1</v>
      </c>
      <c r="O194" s="128">
        <v>1</v>
      </c>
      <c r="P194" s="128">
        <v>1</v>
      </c>
      <c r="Q194" s="128">
        <v>1</v>
      </c>
      <c r="R194" s="128">
        <v>1</v>
      </c>
      <c r="S194" s="128">
        <v>1</v>
      </c>
      <c r="T194" s="128">
        <v>1</v>
      </c>
      <c r="U194" s="128">
        <v>1</v>
      </c>
      <c r="V194" s="128">
        <v>1</v>
      </c>
      <c r="W194" s="128">
        <v>1</v>
      </c>
      <c r="X194" s="128">
        <v>1</v>
      </c>
      <c r="Y194" s="128">
        <v>1</v>
      </c>
      <c r="Z194" s="128">
        <v>1</v>
      </c>
    </row>
    <row r="195" spans="1:26">
      <c r="C195" s="126" t="s">
        <v>438</v>
      </c>
      <c r="D195" s="127">
        <v>0</v>
      </c>
      <c r="E195" s="127">
        <v>0</v>
      </c>
      <c r="F195" s="128">
        <v>0</v>
      </c>
      <c r="G195" s="128">
        <v>0.14000000000000001</v>
      </c>
      <c r="H195" s="128"/>
      <c r="I195" s="128"/>
      <c r="J195" s="128"/>
      <c r="K195" s="128"/>
      <c r="L195" s="128"/>
      <c r="M195" s="128"/>
      <c r="N195" s="128"/>
      <c r="O195" s="128"/>
      <c r="P195" s="128"/>
      <c r="Q195" s="128"/>
      <c r="R195" s="128"/>
      <c r="S195" s="128"/>
      <c r="T195" s="128"/>
      <c r="U195" s="128"/>
      <c r="V195" s="128"/>
      <c r="W195" s="128"/>
      <c r="X195" s="128"/>
      <c r="Y195" s="128"/>
      <c r="Z195" s="128"/>
    </row>
    <row r="196" spans="1:26">
      <c r="C196" s="126" t="s">
        <v>439</v>
      </c>
      <c r="D196" s="127">
        <v>0</v>
      </c>
      <c r="E196" s="127">
        <v>0</v>
      </c>
      <c r="F196" s="128">
        <v>0</v>
      </c>
      <c r="G196" s="128">
        <v>0</v>
      </c>
      <c r="H196" s="128"/>
      <c r="I196" s="128"/>
      <c r="J196" s="128"/>
      <c r="K196" s="128"/>
      <c r="L196" s="128"/>
      <c r="M196" s="128"/>
      <c r="N196" s="128"/>
      <c r="O196" s="128"/>
      <c r="P196" s="128"/>
      <c r="Q196" s="128"/>
      <c r="R196" s="128"/>
      <c r="S196" s="128"/>
      <c r="T196" s="128"/>
      <c r="U196" s="128"/>
      <c r="V196" s="128"/>
      <c r="W196" s="128"/>
      <c r="X196" s="128"/>
      <c r="Y196" s="128"/>
      <c r="Z196" s="128"/>
    </row>
    <row r="197" spans="1:26">
      <c r="A197" s="96"/>
      <c r="B197" s="96"/>
      <c r="C197" s="96"/>
      <c r="D197" s="129">
        <f>SUM(D194:D196)</f>
        <v>1</v>
      </c>
      <c r="E197" s="130">
        <f>SUM(E194:E196)</f>
        <v>1</v>
      </c>
      <c r="F197" s="130">
        <f t="shared" ref="F197:Z197" si="16">SUM(F194:F196)</f>
        <v>1</v>
      </c>
      <c r="G197" s="130">
        <f t="shared" si="16"/>
        <v>1</v>
      </c>
      <c r="H197" s="130">
        <f t="shared" si="16"/>
        <v>1</v>
      </c>
      <c r="I197" s="130">
        <f t="shared" si="16"/>
        <v>1</v>
      </c>
      <c r="J197" s="130">
        <f t="shared" si="16"/>
        <v>1</v>
      </c>
      <c r="K197" s="130">
        <f t="shared" si="16"/>
        <v>1</v>
      </c>
      <c r="L197" s="130">
        <f t="shared" si="16"/>
        <v>1</v>
      </c>
      <c r="M197" s="130">
        <f t="shared" si="16"/>
        <v>1</v>
      </c>
      <c r="N197" s="130">
        <f t="shared" si="16"/>
        <v>1</v>
      </c>
      <c r="O197" s="130">
        <f t="shared" si="16"/>
        <v>1</v>
      </c>
      <c r="P197" s="130">
        <f t="shared" si="16"/>
        <v>1</v>
      </c>
      <c r="Q197" s="130">
        <f t="shared" si="16"/>
        <v>1</v>
      </c>
      <c r="R197" s="130">
        <f t="shared" si="16"/>
        <v>1</v>
      </c>
      <c r="S197" s="130">
        <f t="shared" si="16"/>
        <v>1</v>
      </c>
      <c r="T197" s="130">
        <f t="shared" si="16"/>
        <v>1</v>
      </c>
      <c r="U197" s="130">
        <f t="shared" si="16"/>
        <v>1</v>
      </c>
      <c r="V197" s="130">
        <f t="shared" si="16"/>
        <v>1</v>
      </c>
      <c r="W197" s="130">
        <f t="shared" si="16"/>
        <v>1</v>
      </c>
      <c r="X197" s="130">
        <f t="shared" si="16"/>
        <v>1</v>
      </c>
      <c r="Y197" s="130">
        <f t="shared" si="16"/>
        <v>1</v>
      </c>
      <c r="Z197" s="130">
        <f t="shared" si="16"/>
        <v>1</v>
      </c>
    </row>
    <row r="200" spans="1:26" ht="14.25">
      <c r="B200" s="208" t="s">
        <v>385</v>
      </c>
      <c r="C200" s="208"/>
      <c r="D200" s="131">
        <f>SUMIF(Länderzuordnung!$D$3:$D$191,"="&amp;TRUE,D$3:D$191)/MAX(D$192,0.001)</f>
        <v>0</v>
      </c>
      <c r="E200" s="101">
        <f>SUMIF(Länderzuordnung!$D$3:$D$191,"="&amp;TRUE,E$3:E$191)/MAX(E$192,0.001)</f>
        <v>0.62493669603970414</v>
      </c>
      <c r="F200" s="101">
        <f>SUMIF(Länderzuordnung!$D$3:$D$191,"="&amp;TRUE,F$3:F$191)/MAX(F$192,0.001)</f>
        <v>0</v>
      </c>
      <c r="G200" s="101">
        <f>SUMIF(Länderzuordnung!$D$3:$D$191,"="&amp;TRUE,G$3:G$191)/MAX(G$192,0.001)</f>
        <v>0</v>
      </c>
      <c r="H200" s="101">
        <f>SUMIF(Länderzuordnung!$D$3:$D$191,"="&amp;TRUE,H$3:H$191)/MAX(H$192,0.001)</f>
        <v>0</v>
      </c>
      <c r="I200" s="101">
        <f>SUMIF(Länderzuordnung!$D$3:$D$191,"="&amp;TRUE,I$3:I$191)/MAX(I$192,0.001)</f>
        <v>0</v>
      </c>
      <c r="J200" s="101">
        <f>SUMIF(Länderzuordnung!$D$3:$D$191,"="&amp;TRUE,J$3:J$191)/MAX(J$192,0.001)</f>
        <v>0</v>
      </c>
      <c r="K200" s="101">
        <f>SUMIF(Länderzuordnung!$D$3:$D$191,"="&amp;TRUE,K$3:K$191)/MAX(K$192,0.001)</f>
        <v>0</v>
      </c>
      <c r="L200" s="101">
        <f>SUMIF(Länderzuordnung!$D$3:$D$191,"="&amp;TRUE,L$3:L$191)/MAX(L$192,0.001)</f>
        <v>0</v>
      </c>
      <c r="M200" s="101">
        <f>SUMIF(Länderzuordnung!$D$3:$D$191,"="&amp;TRUE,M$3:M$191)/MAX(M$192,0.001)</f>
        <v>0</v>
      </c>
      <c r="N200" s="101">
        <f>SUMIF(Länderzuordnung!$D$3:$D$191,"="&amp;TRUE,N$3:N$191)/MAX(N$192,0.001)</f>
        <v>0</v>
      </c>
      <c r="O200" s="101">
        <f>SUMIF(Länderzuordnung!$D$3:$D$191,"="&amp;TRUE,O$3:O$191)/MAX(O$192,0.001)</f>
        <v>0</v>
      </c>
      <c r="P200" s="101">
        <f>SUMIF(Länderzuordnung!$D$3:$D$191,"="&amp;TRUE,P$3:P$191)/MAX(P$192,0.001)</f>
        <v>0</v>
      </c>
      <c r="Q200" s="101">
        <f>SUMIF(Länderzuordnung!$D$3:$D$191,"="&amp;TRUE,Q$3:Q$191)/MAX(Q$192,0.001)</f>
        <v>0</v>
      </c>
      <c r="R200" s="101">
        <f>SUMIF(Länderzuordnung!$D$3:$D$191,"="&amp;TRUE,R$3:R$191)/MAX(R$192,0.001)</f>
        <v>0</v>
      </c>
      <c r="S200" s="101">
        <f>SUMIF(Länderzuordnung!$D$3:$D$191,"="&amp;TRUE,S$3:S$191)/MAX(S$192,0.001)</f>
        <v>0</v>
      </c>
      <c r="T200" s="101">
        <f>SUMIF(Länderzuordnung!$D$3:$D$191,"="&amp;TRUE,T$3:T$191)/MAX(T$192,0.001)</f>
        <v>0</v>
      </c>
      <c r="U200" s="101">
        <f>SUMIF(Länderzuordnung!$D$3:$D$191,"="&amp;TRUE,U$3:U$191)/MAX(U$192,0.001)</f>
        <v>0</v>
      </c>
      <c r="V200" s="101">
        <f>SUMIF(Länderzuordnung!$D$3:$D$191,"="&amp;TRUE,V$3:V$191)/MAX(V$192,0.001)</f>
        <v>0</v>
      </c>
      <c r="W200" s="101">
        <f>SUMIF(Länderzuordnung!$D$3:$D$191,"="&amp;TRUE,W$3:W$191)/MAX(W$192,0.001)</f>
        <v>0</v>
      </c>
      <c r="X200" s="101">
        <f>SUMIF(Länderzuordnung!$D$3:$D$191,"="&amp;TRUE,X$3:X$191)/MAX(X$192,0.001)</f>
        <v>0</v>
      </c>
      <c r="Y200" s="101">
        <f>SUMIF(Länderzuordnung!$D$3:$D$191,"="&amp;TRUE,Y$3:Y$191)/MAX(Y$192,0.001)</f>
        <v>0</v>
      </c>
      <c r="Z200" s="101">
        <f>SUMIF(Länderzuordnung!$D$3:$D$191,"="&amp;TRUE,Z$3:Z$191)/MAX(Z$192,0.001)</f>
        <v>0</v>
      </c>
    </row>
    <row r="201" spans="1:26" ht="14.25">
      <c r="B201" s="208" t="s">
        <v>377</v>
      </c>
      <c r="C201" s="208"/>
      <c r="D201" s="131">
        <f>SUMIF(Länderzuordnung!$E$3:$E$191,"="&amp;TRUE,D$3:D$191)/MAX(D$192,0.001)</f>
        <v>0</v>
      </c>
      <c r="E201" s="101">
        <f>SUMIF(Länderzuordnung!$E$3:$E$191,"="&amp;TRUE,E$3:E$191)/MAX(E$192,0.001)</f>
        <v>0.21573989668793678</v>
      </c>
      <c r="F201" s="101">
        <f>SUMIF(Länderzuordnung!$E$3:$E$191,"="&amp;TRUE,F$3:F$191)/MAX(F$192,0.001)</f>
        <v>2.7081243731193579E-2</v>
      </c>
      <c r="G201" s="101">
        <f>SUMIF(Länderzuordnung!$E$3:$E$191,"="&amp;TRUE,G$3:G$191)/MAX(G$192,0.001)</f>
        <v>1</v>
      </c>
      <c r="H201" s="101">
        <f>SUMIF(Länderzuordnung!$E$3:$E$191,"="&amp;TRUE,H$3:H$191)/MAX(H$192,0.001)</f>
        <v>0</v>
      </c>
      <c r="I201" s="101">
        <f>SUMIF(Länderzuordnung!$E$3:$E$191,"="&amp;TRUE,I$3:I$191)/MAX(I$192,0.001)</f>
        <v>0</v>
      </c>
      <c r="J201" s="101">
        <f>SUMIF(Länderzuordnung!$E$3:$E$191,"="&amp;TRUE,J$3:J$191)/MAX(J$192,0.001)</f>
        <v>0</v>
      </c>
      <c r="K201" s="101">
        <f>SUMIF(Länderzuordnung!$E$3:$E$191,"="&amp;TRUE,K$3:K$191)/MAX(K$192,0.001)</f>
        <v>0</v>
      </c>
      <c r="L201" s="101">
        <f>SUMIF(Länderzuordnung!$E$3:$E$191,"="&amp;TRUE,L$3:L$191)/MAX(L$192,0.001)</f>
        <v>0</v>
      </c>
      <c r="M201" s="101">
        <f>SUMIF(Länderzuordnung!$E$3:$E$191,"="&amp;TRUE,M$3:M$191)/MAX(M$192,0.001)</f>
        <v>0</v>
      </c>
      <c r="N201" s="101">
        <f>SUMIF(Länderzuordnung!$E$3:$E$191,"="&amp;TRUE,N$3:N$191)/MAX(N$192,0.001)</f>
        <v>0</v>
      </c>
      <c r="O201" s="101">
        <f>SUMIF(Länderzuordnung!$E$3:$E$191,"="&amp;TRUE,O$3:O$191)/MAX(O$192,0.001)</f>
        <v>0</v>
      </c>
      <c r="P201" s="101">
        <f>SUMIF(Länderzuordnung!$E$3:$E$191,"="&amp;TRUE,P$3:P$191)/MAX(P$192,0.001)</f>
        <v>0</v>
      </c>
      <c r="Q201" s="101">
        <f>SUMIF(Länderzuordnung!$E$3:$E$191,"="&amp;TRUE,Q$3:Q$191)/MAX(Q$192,0.001)</f>
        <v>0</v>
      </c>
      <c r="R201" s="101">
        <f>SUMIF(Länderzuordnung!$E$3:$E$191,"="&amp;TRUE,R$3:R$191)/MAX(R$192,0.001)</f>
        <v>0</v>
      </c>
      <c r="S201" s="101">
        <f>SUMIF(Länderzuordnung!$E$3:$E$191,"="&amp;TRUE,S$3:S$191)/MAX(S$192,0.001)</f>
        <v>0</v>
      </c>
      <c r="T201" s="101">
        <f>SUMIF(Länderzuordnung!$E$3:$E$191,"="&amp;TRUE,T$3:T$191)/MAX(T$192,0.001)</f>
        <v>0</v>
      </c>
      <c r="U201" s="101">
        <f>SUMIF(Länderzuordnung!$E$3:$E$191,"="&amp;TRUE,U$3:U$191)/MAX(U$192,0.001)</f>
        <v>0</v>
      </c>
      <c r="V201" s="101">
        <f>SUMIF(Länderzuordnung!$E$3:$E$191,"="&amp;TRUE,V$3:V$191)/MAX(V$192,0.001)</f>
        <v>0</v>
      </c>
      <c r="W201" s="101">
        <f>SUMIF(Länderzuordnung!$E$3:$E$191,"="&amp;TRUE,W$3:W$191)/MAX(W$192,0.001)</f>
        <v>0</v>
      </c>
      <c r="X201" s="101">
        <f>SUMIF(Länderzuordnung!$E$3:$E$191,"="&amp;TRUE,X$3:X$191)/MAX(X$192,0.001)</f>
        <v>0</v>
      </c>
      <c r="Y201" s="101">
        <f>SUMIF(Länderzuordnung!$E$3:$E$191,"="&amp;TRUE,Y$3:Y$191)/MAX(Y$192,0.001)</f>
        <v>0</v>
      </c>
      <c r="Z201" s="101">
        <f>SUMIF(Länderzuordnung!$E$3:$E$191,"="&amp;TRUE,Z$3:Z$191)/MAX(Z$192,0.001)</f>
        <v>0</v>
      </c>
    </row>
    <row r="202" spans="1:26" ht="14.25">
      <c r="B202" s="208" t="s">
        <v>15</v>
      </c>
      <c r="C202" s="208"/>
      <c r="D202" s="131">
        <f>SUMIF(Länderzuordnung!$F$3:$F$191,"="&amp;TRUE,D$3:D$191)/MAX(D$192,0.001)</f>
        <v>0</v>
      </c>
      <c r="E202" s="101">
        <f>SUMIF(Länderzuordnung!$F$3:$F$191,"="&amp;TRUE,E$3:E$191)/MAX(E$192,0.001)</f>
        <v>0.15932340727235894</v>
      </c>
      <c r="F202" s="101">
        <f>SUMIF(Länderzuordnung!$F$3:$F$191,"="&amp;TRUE,F$3:F$191)/MAX(F$192,0.001)</f>
        <v>0</v>
      </c>
      <c r="G202" s="101">
        <f>SUMIF(Länderzuordnung!$F$3:$F$191,"="&amp;TRUE,G$3:G$191)/MAX(G$192,0.001)</f>
        <v>0</v>
      </c>
      <c r="H202" s="101">
        <f>SUMIF(Länderzuordnung!$F$3:$F$191,"="&amp;TRUE,H$3:H$191)/MAX(H$192,0.001)</f>
        <v>0</v>
      </c>
      <c r="I202" s="101">
        <f>SUMIF(Länderzuordnung!$F$3:$F$191,"="&amp;TRUE,I$3:I$191)/MAX(I$192,0.001)</f>
        <v>0</v>
      </c>
      <c r="J202" s="101">
        <f>SUMIF(Länderzuordnung!$F$3:$F$191,"="&amp;TRUE,J$3:J$191)/MAX(J$192,0.001)</f>
        <v>0</v>
      </c>
      <c r="K202" s="101">
        <f>SUMIF(Länderzuordnung!$F$3:$F$191,"="&amp;TRUE,K$3:K$191)/MAX(K$192,0.001)</f>
        <v>0</v>
      </c>
      <c r="L202" s="101">
        <f>SUMIF(Länderzuordnung!$F$3:$F$191,"="&amp;TRUE,L$3:L$191)/MAX(L$192,0.001)</f>
        <v>0</v>
      </c>
      <c r="M202" s="101">
        <f>SUMIF(Länderzuordnung!$F$3:$F$191,"="&amp;TRUE,M$3:M$191)/MAX(M$192,0.001)</f>
        <v>0</v>
      </c>
      <c r="N202" s="101">
        <f>SUMIF(Länderzuordnung!$F$3:$F$191,"="&amp;TRUE,N$3:N$191)/MAX(N$192,0.001)</f>
        <v>0</v>
      </c>
      <c r="O202" s="101">
        <f>SUMIF(Länderzuordnung!$F$3:$F$191,"="&amp;TRUE,O$3:O$191)/MAX(O$192,0.001)</f>
        <v>0</v>
      </c>
      <c r="P202" s="101">
        <f>SUMIF(Länderzuordnung!$F$3:$F$191,"="&amp;TRUE,P$3:P$191)/MAX(P$192,0.001)</f>
        <v>0</v>
      </c>
      <c r="Q202" s="101">
        <f>SUMIF(Länderzuordnung!$F$3:$F$191,"="&amp;TRUE,Q$3:Q$191)/MAX(Q$192,0.001)</f>
        <v>0</v>
      </c>
      <c r="R202" s="101">
        <f>SUMIF(Länderzuordnung!$F$3:$F$191,"="&amp;TRUE,R$3:R$191)/MAX(R$192,0.001)</f>
        <v>0</v>
      </c>
      <c r="S202" s="101">
        <f>SUMIF(Länderzuordnung!$F$3:$F$191,"="&amp;TRUE,S$3:S$191)/MAX(S$192,0.001)</f>
        <v>0</v>
      </c>
      <c r="T202" s="101">
        <f>SUMIF(Länderzuordnung!$F$3:$F$191,"="&amp;TRUE,T$3:T$191)/MAX(T$192,0.001)</f>
        <v>0</v>
      </c>
      <c r="U202" s="101">
        <f>SUMIF(Länderzuordnung!$F$3:$F$191,"="&amp;TRUE,U$3:U$191)/MAX(U$192,0.001)</f>
        <v>0</v>
      </c>
      <c r="V202" s="101">
        <f>SUMIF(Länderzuordnung!$F$3:$F$191,"="&amp;TRUE,V$3:V$191)/MAX(V$192,0.001)</f>
        <v>0</v>
      </c>
      <c r="W202" s="101">
        <f>SUMIF(Länderzuordnung!$F$3:$F$191,"="&amp;TRUE,W$3:W$191)/MAX(W$192,0.001)</f>
        <v>0</v>
      </c>
      <c r="X202" s="101">
        <f>SUMIF(Länderzuordnung!$F$3:$F$191,"="&amp;TRUE,X$3:X$191)/MAX(X$192,0.001)</f>
        <v>0</v>
      </c>
      <c r="Y202" s="101">
        <f>SUMIF(Länderzuordnung!$F$3:$F$191,"="&amp;TRUE,Y$3:Y$191)/MAX(Y$192,0.001)</f>
        <v>0</v>
      </c>
      <c r="Z202" s="101">
        <f>SUMIF(Länderzuordnung!$F$3:$F$191,"="&amp;TRUE,Z$3:Z$191)/MAX(Z$192,0.001)</f>
        <v>0</v>
      </c>
    </row>
    <row r="203" spans="1:26" ht="14.25">
      <c r="B203" s="211" t="s">
        <v>5</v>
      </c>
      <c r="C203" s="211"/>
      <c r="D203" s="131">
        <f>SUMIF(Länderzuordnung!$O$3:$O$191,"="&amp;TRUE,D$3:D$191)/MAX(D$192,0.001)</f>
        <v>0</v>
      </c>
      <c r="E203" s="101">
        <f>SUMIF(Länderzuordnung!$O$3:$O$191,"="&amp;TRUE,E$3:E$191)/MAX(E$192,0.001)</f>
        <v>0</v>
      </c>
      <c r="F203" s="101">
        <f>SUMIF(Länderzuordnung!$O$3:$O$191,"="&amp;TRUE,F$3:F$191)/MAX(F$192,0.001)</f>
        <v>0.95787362086258787</v>
      </c>
      <c r="G203" s="101">
        <f>SUMIF(Länderzuordnung!$O$3:$O$191,"="&amp;TRUE,G$3:G$191)/MAX(G$192,0.001)</f>
        <v>0</v>
      </c>
      <c r="H203" s="101">
        <f>SUMIF(Länderzuordnung!$O$3:$O$191,"="&amp;TRUE,H$3:H$191)/MAX(H$192,0.001)</f>
        <v>0</v>
      </c>
      <c r="I203" s="101">
        <f>SUMIF(Länderzuordnung!$O$3:$O$191,"="&amp;TRUE,I$3:I$191)/MAX(I$192,0.001)</f>
        <v>0</v>
      </c>
      <c r="J203" s="101">
        <f>SUMIF(Länderzuordnung!$O$3:$O$191,"="&amp;TRUE,J$3:J$191)/MAX(J$192,0.001)</f>
        <v>0</v>
      </c>
      <c r="K203" s="101">
        <f>SUMIF(Länderzuordnung!$O$3:$O$191,"="&amp;TRUE,K$3:K$191)/MAX(K$192,0.001)</f>
        <v>0</v>
      </c>
      <c r="L203" s="101">
        <f>SUMIF(Länderzuordnung!$O$3:$O$191,"="&amp;TRUE,L$3:L$191)/MAX(L$192,0.001)</f>
        <v>0</v>
      </c>
      <c r="M203" s="101">
        <f>SUMIF(Länderzuordnung!$O$3:$O$191,"="&amp;TRUE,M$3:M$191)/MAX(M$192,0.001)</f>
        <v>0</v>
      </c>
      <c r="N203" s="101">
        <f>SUMIF(Länderzuordnung!$O$3:$O$191,"="&amp;TRUE,N$3:N$191)/MAX(N$192,0.001)</f>
        <v>0</v>
      </c>
      <c r="O203" s="101">
        <f>SUMIF(Länderzuordnung!$O$3:$O$191,"="&amp;TRUE,O$3:O$191)/MAX(O$192,0.001)</f>
        <v>0</v>
      </c>
      <c r="P203" s="101">
        <f>SUMIF(Länderzuordnung!$O$3:$O$191,"="&amp;TRUE,P$3:P$191)/MAX(P$192,0.001)</f>
        <v>0</v>
      </c>
      <c r="Q203" s="101">
        <f>SUMIF(Länderzuordnung!$O$3:$O$191,"="&amp;TRUE,Q$3:Q$191)/MAX(Q$192,0.001)</f>
        <v>0</v>
      </c>
      <c r="R203" s="101">
        <f>SUMIF(Länderzuordnung!$O$3:$O$191,"="&amp;TRUE,R$3:R$191)/MAX(R$192,0.001)</f>
        <v>0</v>
      </c>
      <c r="S203" s="101">
        <f>SUMIF(Länderzuordnung!$O$3:$O$191,"="&amp;TRUE,S$3:S$191)/MAX(S$192,0.001)</f>
        <v>0</v>
      </c>
      <c r="T203" s="101">
        <f>SUMIF(Länderzuordnung!$O$3:$O$191,"="&amp;TRUE,T$3:T$191)/MAX(T$192,0.001)</f>
        <v>0</v>
      </c>
      <c r="U203" s="101">
        <f>SUMIF(Länderzuordnung!$O$3:$O$191,"="&amp;TRUE,U$3:U$191)/MAX(U$192,0.001)</f>
        <v>0</v>
      </c>
      <c r="V203" s="101">
        <f>SUMIF(Länderzuordnung!$O$3:$O$191,"="&amp;TRUE,V$3:V$191)/MAX(V$192,0.001)</f>
        <v>0</v>
      </c>
      <c r="W203" s="101">
        <f>SUMIF(Länderzuordnung!$O$3:$O$191,"="&amp;TRUE,W$3:W$191)/MAX(W$192,0.001)</f>
        <v>0</v>
      </c>
      <c r="X203" s="101">
        <f>SUMIF(Länderzuordnung!$O$3:$O$191,"="&amp;TRUE,X$3:X$191)/MAX(X$192,0.001)</f>
        <v>0</v>
      </c>
      <c r="Y203" s="101">
        <f>SUMIF(Länderzuordnung!$O$3:$O$191,"="&amp;TRUE,Y$3:Y$191)/MAX(Y$192,0.001)</f>
        <v>0</v>
      </c>
      <c r="Z203" s="101">
        <f>SUMIF(Länderzuordnung!$O$3:$O$191,"="&amp;TRUE,Z$3:Z$191)/MAX(Z$192,0.001)</f>
        <v>0</v>
      </c>
    </row>
    <row r="204" spans="1:26" ht="14.25">
      <c r="B204" s="211" t="s">
        <v>6</v>
      </c>
      <c r="C204" s="211"/>
      <c r="D204" s="131">
        <f>SUMIF(Länderzuordnung!$P$3:$P$191,"="&amp;TRUE,D$3:D$191)/MAX(D$192,0.001)</f>
        <v>0</v>
      </c>
      <c r="E204" s="101">
        <f>SUMIF(Länderzuordnung!$P$3:$P$191,"="&amp;TRUE,E$3:E$191)/MAX(E$192,0.001)</f>
        <v>0</v>
      </c>
      <c r="F204" s="101">
        <f>SUMIF(Länderzuordnung!$P$3:$P$191,"="&amp;TRUE,F$3:F$191)/MAX(F$192,0.001)</f>
        <v>1.5045135406218655E-2</v>
      </c>
      <c r="G204" s="101">
        <f>SUMIF(Länderzuordnung!$P$3:$P$191,"="&amp;TRUE,G$3:G$191)/MAX(G$192,0.001)</f>
        <v>0</v>
      </c>
      <c r="H204" s="101">
        <f>SUMIF(Länderzuordnung!$P$3:$P$191,"="&amp;TRUE,H$3:H$191)/MAX(H$192,0.001)</f>
        <v>0</v>
      </c>
      <c r="I204" s="101">
        <f>SUMIF(Länderzuordnung!$P$3:$P$191,"="&amp;TRUE,I$3:I$191)/MAX(I$192,0.001)</f>
        <v>0</v>
      </c>
      <c r="J204" s="101">
        <f>SUMIF(Länderzuordnung!$P$3:$P$191,"="&amp;TRUE,J$3:J$191)/MAX(J$192,0.001)</f>
        <v>0</v>
      </c>
      <c r="K204" s="101">
        <f>SUMIF(Länderzuordnung!$P$3:$P$191,"="&amp;TRUE,K$3:K$191)/MAX(K$192,0.001)</f>
        <v>0</v>
      </c>
      <c r="L204" s="101">
        <f>SUMIF(Länderzuordnung!$P$3:$P$191,"="&amp;TRUE,L$3:L$191)/MAX(L$192,0.001)</f>
        <v>0</v>
      </c>
      <c r="M204" s="101">
        <f>SUMIF(Länderzuordnung!$P$3:$P$191,"="&amp;TRUE,M$3:M$191)/MAX(M$192,0.001)</f>
        <v>0</v>
      </c>
      <c r="N204" s="101">
        <f>SUMIF(Länderzuordnung!$P$3:$P$191,"="&amp;TRUE,N$3:N$191)/MAX(N$192,0.001)</f>
        <v>0</v>
      </c>
      <c r="O204" s="101">
        <f>SUMIF(Länderzuordnung!$P$3:$P$191,"="&amp;TRUE,O$3:O$191)/MAX(O$192,0.001)</f>
        <v>0</v>
      </c>
      <c r="P204" s="101">
        <f>SUMIF(Länderzuordnung!$P$3:$P$191,"="&amp;TRUE,P$3:P$191)/MAX(P$192,0.001)</f>
        <v>0</v>
      </c>
      <c r="Q204" s="101">
        <f>SUMIF(Länderzuordnung!$P$3:$P$191,"="&amp;TRUE,Q$3:Q$191)/MAX(Q$192,0.001)</f>
        <v>0</v>
      </c>
      <c r="R204" s="101">
        <f>SUMIF(Länderzuordnung!$P$3:$P$191,"="&amp;TRUE,R$3:R$191)/MAX(R$192,0.001)</f>
        <v>0</v>
      </c>
      <c r="S204" s="101">
        <f>SUMIF(Länderzuordnung!$P$3:$P$191,"="&amp;TRUE,S$3:S$191)/MAX(S$192,0.001)</f>
        <v>0</v>
      </c>
      <c r="T204" s="101">
        <f>SUMIF(Länderzuordnung!$P$3:$P$191,"="&amp;TRUE,T$3:T$191)/MAX(T$192,0.001)</f>
        <v>0</v>
      </c>
      <c r="U204" s="101">
        <f>SUMIF(Länderzuordnung!$P$3:$P$191,"="&amp;TRUE,U$3:U$191)/MAX(U$192,0.001)</f>
        <v>0</v>
      </c>
      <c r="V204" s="101">
        <f>SUMIF(Länderzuordnung!$P$3:$P$191,"="&amp;TRUE,V$3:V$191)/MAX(V$192,0.001)</f>
        <v>0</v>
      </c>
      <c r="W204" s="101">
        <f>SUMIF(Länderzuordnung!$P$3:$P$191,"="&amp;TRUE,W$3:W$191)/MAX(W$192,0.001)</f>
        <v>0</v>
      </c>
      <c r="X204" s="101">
        <f>SUMIF(Länderzuordnung!$P$3:$P$191,"="&amp;TRUE,X$3:X$191)/MAX(X$192,0.001)</f>
        <v>0</v>
      </c>
      <c r="Y204" s="101">
        <f>SUMIF(Länderzuordnung!$P$3:$P$191,"="&amp;TRUE,Y$3:Y$191)/MAX(Y$192,0.001)</f>
        <v>0</v>
      </c>
      <c r="Z204" s="101">
        <f>SUMIF(Länderzuordnung!$P$3:$P$191,"="&amp;TRUE,Z$3:Z$191)/MAX(Z$192,0.001)</f>
        <v>0</v>
      </c>
    </row>
    <row r="205" spans="1:26" ht="14.25">
      <c r="B205" s="211" t="s">
        <v>7</v>
      </c>
      <c r="C205" s="211"/>
      <c r="D205" s="131">
        <f>1-SUM(D200:D204)</f>
        <v>1</v>
      </c>
      <c r="E205" s="101">
        <f t="shared" ref="E205:Z205" si="17">1-SUM(E200:E204)</f>
        <v>0</v>
      </c>
      <c r="F205" s="101">
        <f t="shared" si="17"/>
        <v>0</v>
      </c>
      <c r="G205" s="101">
        <f t="shared" si="17"/>
        <v>0</v>
      </c>
      <c r="H205" s="101">
        <f t="shared" si="17"/>
        <v>1</v>
      </c>
      <c r="I205" s="101">
        <f t="shared" si="17"/>
        <v>1</v>
      </c>
      <c r="J205" s="101">
        <f t="shared" si="17"/>
        <v>1</v>
      </c>
      <c r="K205" s="101">
        <f t="shared" si="17"/>
        <v>1</v>
      </c>
      <c r="L205" s="101">
        <f t="shared" si="17"/>
        <v>1</v>
      </c>
      <c r="M205" s="101">
        <f t="shared" si="17"/>
        <v>1</v>
      </c>
      <c r="N205" s="101">
        <f t="shared" si="17"/>
        <v>1</v>
      </c>
      <c r="O205" s="101">
        <f t="shared" si="17"/>
        <v>1</v>
      </c>
      <c r="P205" s="101">
        <f t="shared" si="17"/>
        <v>1</v>
      </c>
      <c r="Q205" s="101">
        <f t="shared" si="17"/>
        <v>1</v>
      </c>
      <c r="R205" s="101">
        <f t="shared" si="17"/>
        <v>1</v>
      </c>
      <c r="S205" s="101">
        <f t="shared" si="17"/>
        <v>1</v>
      </c>
      <c r="T205" s="101">
        <f t="shared" si="17"/>
        <v>1</v>
      </c>
      <c r="U205" s="101">
        <f t="shared" si="17"/>
        <v>1</v>
      </c>
      <c r="V205" s="101">
        <f t="shared" si="17"/>
        <v>1</v>
      </c>
      <c r="W205" s="101">
        <f t="shared" si="17"/>
        <v>1</v>
      </c>
      <c r="X205" s="101">
        <f t="shared" si="17"/>
        <v>1</v>
      </c>
      <c r="Y205" s="101">
        <f t="shared" si="17"/>
        <v>1</v>
      </c>
      <c r="Z205" s="101">
        <f t="shared" si="17"/>
        <v>1</v>
      </c>
    </row>
    <row r="206" spans="1:26" ht="14.25">
      <c r="B206" s="94"/>
      <c r="C206" s="94"/>
      <c r="D206" s="131"/>
      <c r="E206" s="101"/>
      <c r="F206" s="101"/>
      <c r="G206" s="101"/>
      <c r="H206" s="101"/>
      <c r="I206" s="101"/>
      <c r="J206" s="101"/>
      <c r="K206" s="101"/>
      <c r="L206" s="101"/>
      <c r="M206" s="101"/>
      <c r="N206" s="101"/>
      <c r="O206" s="101"/>
      <c r="P206" s="101"/>
      <c r="Q206" s="101"/>
      <c r="R206" s="101"/>
      <c r="S206" s="101"/>
      <c r="T206" s="101"/>
      <c r="U206" s="101"/>
      <c r="V206" s="101"/>
      <c r="W206" s="101"/>
      <c r="X206" s="101"/>
      <c r="Y206" s="101"/>
      <c r="Z206" s="101"/>
    </row>
    <row r="207" spans="1:26" ht="14.25">
      <c r="B207" s="94"/>
      <c r="C207" s="94"/>
      <c r="D207" s="131"/>
      <c r="E207" s="101"/>
      <c r="F207" s="101"/>
      <c r="G207" s="101"/>
      <c r="H207" s="101"/>
      <c r="I207" s="101"/>
      <c r="J207" s="101"/>
      <c r="K207" s="101"/>
      <c r="L207" s="101"/>
      <c r="M207" s="101"/>
      <c r="N207" s="101"/>
      <c r="O207" s="101"/>
      <c r="P207" s="101"/>
      <c r="Q207" s="101"/>
      <c r="R207" s="101"/>
      <c r="S207" s="101"/>
      <c r="T207" s="101"/>
      <c r="U207" s="101"/>
      <c r="V207" s="101"/>
      <c r="W207" s="101"/>
      <c r="X207" s="101"/>
      <c r="Y207" s="101"/>
      <c r="Z207" s="101"/>
    </row>
    <row r="208" spans="1:26" ht="14.25">
      <c r="B208" s="209" t="s">
        <v>378</v>
      </c>
      <c r="C208" s="210"/>
      <c r="D208" s="131">
        <f>SUMIF(Länderzuordnung!$G$3:$G$191,"="&amp;TRUE,D$3:D$191)/MAX(D$192,0.001)</f>
        <v>0</v>
      </c>
      <c r="E208" s="101">
        <f>SUMIF(Länderzuordnung!$G$3:$G$191,"="&amp;TRUE,E$3:E$191)/MAX(E$192,0.001)</f>
        <v>0</v>
      </c>
      <c r="F208" s="101">
        <f>SUMIF(Länderzuordnung!$G$3:$G$191,"="&amp;TRUE,F$3:F$191)/MAX(F$192,0.001)</f>
        <v>0.18856569709127383</v>
      </c>
      <c r="G208" s="101">
        <f>SUMIF(Länderzuordnung!$G$3:$G$191,"="&amp;TRUE,G$3:G$191)/MAX(G$192,0.001)</f>
        <v>0</v>
      </c>
      <c r="H208" s="101">
        <f>SUMIF(Länderzuordnung!$G$3:$G$191,"="&amp;TRUE,H$3:H$191)/MAX(H$192,0.001)</f>
        <v>0</v>
      </c>
      <c r="I208" s="101">
        <f>SUMIF(Länderzuordnung!$G$3:$G$191,"="&amp;TRUE,I$3:I$191)/MAX(I$192,0.001)</f>
        <v>0</v>
      </c>
      <c r="J208" s="101">
        <f>SUMIF(Länderzuordnung!$G$3:$G$191,"="&amp;TRUE,J$3:J$191)/MAX(J$192,0.001)</f>
        <v>0</v>
      </c>
      <c r="K208" s="101">
        <f>SUMIF(Länderzuordnung!$G$3:$G$191,"="&amp;TRUE,K$3:K$191)/MAX(K$192,0.001)</f>
        <v>0</v>
      </c>
      <c r="L208" s="101">
        <f>SUMIF(Länderzuordnung!$G$3:$G$191,"="&amp;TRUE,L$3:L$191)/MAX(L$192,0.001)</f>
        <v>0</v>
      </c>
      <c r="M208" s="101">
        <f>SUMIF(Länderzuordnung!$G$3:$G$191,"="&amp;TRUE,M$3:M$191)/MAX(M$192,0.001)</f>
        <v>0</v>
      </c>
      <c r="N208" s="101">
        <f>SUMIF(Länderzuordnung!$G$3:$G$191,"="&amp;TRUE,N$3:N$191)/MAX(N$192,0.001)</f>
        <v>0</v>
      </c>
      <c r="O208" s="101">
        <f>SUMIF(Länderzuordnung!$G$3:$G$191,"="&amp;TRUE,O$3:O$191)/MAX(O$192,0.001)</f>
        <v>0</v>
      </c>
      <c r="P208" s="101">
        <f>SUMIF(Länderzuordnung!$G$3:$G$191,"="&amp;TRUE,P$3:P$191)/MAX(P$192,0.001)</f>
        <v>0</v>
      </c>
      <c r="Q208" s="101">
        <f>SUMIF(Länderzuordnung!$G$3:$G$191,"="&amp;TRUE,Q$3:Q$191)/MAX(Q$192,0.001)</f>
        <v>0</v>
      </c>
      <c r="R208" s="101">
        <f>SUMIF(Länderzuordnung!$G$3:$G$191,"="&amp;TRUE,R$3:R$191)/MAX(R$192,0.001)</f>
        <v>0</v>
      </c>
      <c r="S208" s="101">
        <f>SUMIF(Länderzuordnung!$G$3:$G$191,"="&amp;TRUE,S$3:S$191)/MAX(S$192,0.001)</f>
        <v>0</v>
      </c>
      <c r="T208" s="101">
        <f>SUMIF(Länderzuordnung!$G$3:$G$191,"="&amp;TRUE,T$3:T$191)/MAX(T$192,0.001)</f>
        <v>0</v>
      </c>
      <c r="U208" s="101">
        <f>SUMIF(Länderzuordnung!$G$3:$G$191,"="&amp;TRUE,U$3:U$191)/MAX(U$192,0.001)</f>
        <v>0</v>
      </c>
      <c r="V208" s="101">
        <f>SUMIF(Länderzuordnung!$G$3:$G$191,"="&amp;TRUE,V$3:V$191)/MAX(V$192,0.001)</f>
        <v>0</v>
      </c>
      <c r="W208" s="101">
        <f>SUMIF(Länderzuordnung!$G$3:$G$191,"="&amp;TRUE,W$3:W$191)/MAX(W$192,0.001)</f>
        <v>0</v>
      </c>
      <c r="X208" s="101">
        <f>SUMIF(Länderzuordnung!$G$3:$G$191,"="&amp;TRUE,X$3:X$191)/MAX(X$192,0.001)</f>
        <v>0</v>
      </c>
      <c r="Y208" s="101">
        <f>SUMIF(Länderzuordnung!$G$3:$G$191,"="&amp;TRUE,Y$3:Y$191)/MAX(Y$192,0.001)</f>
        <v>0</v>
      </c>
      <c r="Z208" s="101">
        <f>SUMIF(Länderzuordnung!$G$3:$G$191,"="&amp;TRUE,Z$3:Z$191)/MAX(Z$192,0.001)</f>
        <v>0</v>
      </c>
    </row>
    <row r="209" spans="2:26" ht="14.25">
      <c r="B209" s="209" t="s">
        <v>16</v>
      </c>
      <c r="C209" s="210"/>
      <c r="D209" s="131">
        <f>SUMIF(Länderzuordnung!$H$3:$H$191,"="&amp;TRUE,D$3:D$191)/MAX(D$192,0.001)</f>
        <v>0</v>
      </c>
      <c r="E209" s="101">
        <f>SUMIF(Länderzuordnung!$H$3:$H$191,"="&amp;TRUE,E$3:E$191)/MAX(E$192,0.001)</f>
        <v>0</v>
      </c>
      <c r="F209" s="101">
        <f>SUMIF(Länderzuordnung!$H$3:$H$191,"="&amp;TRUE,F$3:F$191)/MAX(F$192,0.001)</f>
        <v>0.23470411233701108</v>
      </c>
      <c r="G209" s="101">
        <f>SUMIF(Länderzuordnung!$H$3:$H$191,"="&amp;TRUE,G$3:G$191)/MAX(G$192,0.001)</f>
        <v>0</v>
      </c>
      <c r="H209" s="101">
        <f>SUMIF(Länderzuordnung!$H$3:$H$191,"="&amp;TRUE,H$3:H$191)/MAX(H$192,0.001)</f>
        <v>0</v>
      </c>
      <c r="I209" s="101">
        <f>SUMIF(Länderzuordnung!$H$3:$H$191,"="&amp;TRUE,I$3:I$191)/MAX(I$192,0.001)</f>
        <v>0</v>
      </c>
      <c r="J209" s="101">
        <f>SUMIF(Länderzuordnung!$H$3:$H$191,"="&amp;TRUE,J$3:J$191)/MAX(J$192,0.001)</f>
        <v>0</v>
      </c>
      <c r="K209" s="101">
        <f>SUMIF(Länderzuordnung!$H$3:$H$191,"="&amp;TRUE,K$3:K$191)/MAX(K$192,0.001)</f>
        <v>0</v>
      </c>
      <c r="L209" s="101">
        <f>SUMIF(Länderzuordnung!$H$3:$H$191,"="&amp;TRUE,L$3:L$191)/MAX(L$192,0.001)</f>
        <v>0</v>
      </c>
      <c r="M209" s="101">
        <f>SUMIF(Länderzuordnung!$H$3:$H$191,"="&amp;TRUE,M$3:M$191)/MAX(M$192,0.001)</f>
        <v>0</v>
      </c>
      <c r="N209" s="101">
        <f>SUMIF(Länderzuordnung!$H$3:$H$191,"="&amp;TRUE,N$3:N$191)/MAX(N$192,0.001)</f>
        <v>0</v>
      </c>
      <c r="O209" s="101">
        <f>SUMIF(Länderzuordnung!$H$3:$H$191,"="&amp;TRUE,O$3:O$191)/MAX(O$192,0.001)</f>
        <v>0</v>
      </c>
      <c r="P209" s="101">
        <f>SUMIF(Länderzuordnung!$H$3:$H$191,"="&amp;TRUE,P$3:P$191)/MAX(P$192,0.001)</f>
        <v>0</v>
      </c>
      <c r="Q209" s="101">
        <f>SUMIF(Länderzuordnung!$H$3:$H$191,"="&amp;TRUE,Q$3:Q$191)/MAX(Q$192,0.001)</f>
        <v>0</v>
      </c>
      <c r="R209" s="101">
        <f>SUMIF(Länderzuordnung!$H$3:$H$191,"="&amp;TRUE,R$3:R$191)/MAX(R$192,0.001)</f>
        <v>0</v>
      </c>
      <c r="S209" s="101">
        <f>SUMIF(Länderzuordnung!$H$3:$H$191,"="&amp;TRUE,S$3:S$191)/MAX(S$192,0.001)</f>
        <v>0</v>
      </c>
      <c r="T209" s="101">
        <f>SUMIF(Länderzuordnung!$H$3:$H$191,"="&amp;TRUE,T$3:T$191)/MAX(T$192,0.001)</f>
        <v>0</v>
      </c>
      <c r="U209" s="101">
        <f>SUMIF(Länderzuordnung!$H$3:$H$191,"="&amp;TRUE,U$3:U$191)/MAX(U$192,0.001)</f>
        <v>0</v>
      </c>
      <c r="V209" s="101">
        <f>SUMIF(Länderzuordnung!$H$3:$H$191,"="&amp;TRUE,V$3:V$191)/MAX(V$192,0.001)</f>
        <v>0</v>
      </c>
      <c r="W209" s="101">
        <f>SUMIF(Länderzuordnung!$H$3:$H$191,"="&amp;TRUE,W$3:W$191)/MAX(W$192,0.001)</f>
        <v>0</v>
      </c>
      <c r="X209" s="101">
        <f>SUMIF(Länderzuordnung!$H$3:$H$191,"="&amp;TRUE,X$3:X$191)/MAX(X$192,0.001)</f>
        <v>0</v>
      </c>
      <c r="Y209" s="101">
        <f>SUMIF(Länderzuordnung!$H$3:$H$191,"="&amp;TRUE,Y$3:Y$191)/MAX(Y$192,0.001)</f>
        <v>0</v>
      </c>
      <c r="Z209" s="101">
        <f>SUMIF(Länderzuordnung!$H$3:$H$191,"="&amp;TRUE,Z$3:Z$191)/MAX(Z$192,0.001)</f>
        <v>0</v>
      </c>
    </row>
    <row r="210" spans="2:26" ht="14.25">
      <c r="B210" s="209" t="s">
        <v>17</v>
      </c>
      <c r="C210" s="210"/>
      <c r="D210" s="131">
        <f>SUMIF(Länderzuordnung!$I$3:$I$191,"="&amp;TRUE,D$3:D$191)/MAX(D$192,0.001)</f>
        <v>0</v>
      </c>
      <c r="E210" s="101">
        <f>SUMIF(Länderzuordnung!$I$3:$I$191,"="&amp;TRUE,E$3:E$191)/MAX(E$192,0.001)</f>
        <v>0</v>
      </c>
      <c r="F210" s="101">
        <f>SUMIF(Länderzuordnung!$I$3:$I$191,"="&amp;TRUE,F$3:F$191)/MAX(F$192,0.001)</f>
        <v>0.53460381143430291</v>
      </c>
      <c r="G210" s="101">
        <f>SUMIF(Länderzuordnung!$I$3:$I$191,"="&amp;TRUE,G$3:G$191)/MAX(G$192,0.001)</f>
        <v>0</v>
      </c>
      <c r="H210" s="101">
        <f>SUMIF(Länderzuordnung!$I$3:$I$191,"="&amp;TRUE,H$3:H$191)/MAX(H$192,0.001)</f>
        <v>0</v>
      </c>
      <c r="I210" s="101">
        <f>SUMIF(Länderzuordnung!$I$3:$I$191,"="&amp;TRUE,I$3:I$191)/MAX(I$192,0.001)</f>
        <v>0</v>
      </c>
      <c r="J210" s="101">
        <f>SUMIF(Länderzuordnung!$I$3:$I$191,"="&amp;TRUE,J$3:J$191)/MAX(J$192,0.001)</f>
        <v>0</v>
      </c>
      <c r="K210" s="101">
        <f>SUMIF(Länderzuordnung!$I$3:$I$191,"="&amp;TRUE,K$3:K$191)/MAX(K$192,0.001)</f>
        <v>0</v>
      </c>
      <c r="L210" s="101">
        <f>SUMIF(Länderzuordnung!$I$3:$I$191,"="&amp;TRUE,L$3:L$191)/MAX(L$192,0.001)</f>
        <v>0</v>
      </c>
      <c r="M210" s="101">
        <f>SUMIF(Länderzuordnung!$I$3:$I$191,"="&amp;TRUE,M$3:M$191)/MAX(M$192,0.001)</f>
        <v>0</v>
      </c>
      <c r="N210" s="101">
        <f>SUMIF(Länderzuordnung!$I$3:$I$191,"="&amp;TRUE,N$3:N$191)/MAX(N$192,0.001)</f>
        <v>0</v>
      </c>
      <c r="O210" s="101">
        <f>SUMIF(Länderzuordnung!$I$3:$I$191,"="&amp;TRUE,O$3:O$191)/MAX(O$192,0.001)</f>
        <v>0</v>
      </c>
      <c r="P210" s="101">
        <f>SUMIF(Länderzuordnung!$I$3:$I$191,"="&amp;TRUE,P$3:P$191)/MAX(P$192,0.001)</f>
        <v>0</v>
      </c>
      <c r="Q210" s="101">
        <f>SUMIF(Länderzuordnung!$I$3:$I$191,"="&amp;TRUE,Q$3:Q$191)/MAX(Q$192,0.001)</f>
        <v>0</v>
      </c>
      <c r="R210" s="101">
        <f>SUMIF(Länderzuordnung!$I$3:$I$191,"="&amp;TRUE,R$3:R$191)/MAX(R$192,0.001)</f>
        <v>0</v>
      </c>
      <c r="S210" s="101">
        <f>SUMIF(Länderzuordnung!$I$3:$I$191,"="&amp;TRUE,S$3:S$191)/MAX(S$192,0.001)</f>
        <v>0</v>
      </c>
      <c r="T210" s="101">
        <f>SUMIF(Länderzuordnung!$I$3:$I$191,"="&amp;TRUE,T$3:T$191)/MAX(T$192,0.001)</f>
        <v>0</v>
      </c>
      <c r="U210" s="101">
        <f>SUMIF(Länderzuordnung!$I$3:$I$191,"="&amp;TRUE,U$3:U$191)/MAX(U$192,0.001)</f>
        <v>0</v>
      </c>
      <c r="V210" s="101">
        <f>SUMIF(Länderzuordnung!$I$3:$I$191,"="&amp;TRUE,V$3:V$191)/MAX(V$192,0.001)</f>
        <v>0</v>
      </c>
      <c r="W210" s="101">
        <f>SUMIF(Länderzuordnung!$I$3:$I$191,"="&amp;TRUE,W$3:W$191)/MAX(W$192,0.001)</f>
        <v>0</v>
      </c>
      <c r="X210" s="101">
        <f>SUMIF(Länderzuordnung!$I$3:$I$191,"="&amp;TRUE,X$3:X$191)/MAX(X$192,0.001)</f>
        <v>0</v>
      </c>
      <c r="Y210" s="101">
        <f>SUMIF(Länderzuordnung!$I$3:$I$191,"="&amp;TRUE,Y$3:Y$191)/MAX(Y$192,0.001)</f>
        <v>0</v>
      </c>
      <c r="Z210" s="101">
        <f>SUMIF(Länderzuordnung!$I$3:$I$191,"="&amp;TRUE,Z$3:Z$191)/MAX(Z$192,0.001)</f>
        <v>0</v>
      </c>
    </row>
    <row r="211" spans="2:26" ht="14.25">
      <c r="B211" s="94"/>
      <c r="C211" s="95"/>
      <c r="D211" s="131"/>
      <c r="E211" s="101"/>
      <c r="F211" s="101"/>
      <c r="G211" s="101"/>
      <c r="H211" s="101"/>
      <c r="I211" s="101"/>
      <c r="J211" s="101"/>
      <c r="K211" s="101"/>
      <c r="L211" s="101"/>
      <c r="M211" s="101"/>
      <c r="N211" s="101"/>
      <c r="O211" s="101"/>
      <c r="P211" s="101"/>
      <c r="Q211" s="101"/>
      <c r="R211" s="101"/>
      <c r="S211" s="101"/>
      <c r="T211" s="101"/>
      <c r="U211" s="101"/>
      <c r="V211" s="101"/>
      <c r="W211" s="101"/>
      <c r="X211" s="101"/>
      <c r="Y211" s="101"/>
      <c r="Z211" s="101"/>
    </row>
    <row r="212" spans="2:26" ht="14.25">
      <c r="B212" s="209" t="s">
        <v>18</v>
      </c>
      <c r="C212" s="210"/>
      <c r="D212" s="131">
        <f>SUMIF(Länderzuordnung!$J$3:$J$191,"="&amp;TRUE,D$3:D$191)/MAX(D$192,0.001)</f>
        <v>0</v>
      </c>
      <c r="E212" s="101">
        <f>SUMIF(Länderzuordnung!$J$3:$J$191,"="&amp;TRUE,E$3:E$191)/MAX(E$192,0.001)</f>
        <v>0</v>
      </c>
      <c r="F212" s="101">
        <f>SUMIF(Länderzuordnung!$J$3:$J$191,"="&amp;TRUE,F$3:F$191)/MAX(F$192,0.001)</f>
        <v>8.0240722166499499E-3</v>
      </c>
      <c r="G212" s="101">
        <f>SUMIF(Länderzuordnung!$J$3:$J$191,"="&amp;TRUE,G$3:G$191)/MAX(G$192,0.001)</f>
        <v>0</v>
      </c>
      <c r="H212" s="101">
        <f>SUMIF(Länderzuordnung!$J$3:$J$191,"="&amp;TRUE,H$3:H$191)/MAX(H$192,0.001)</f>
        <v>0</v>
      </c>
      <c r="I212" s="101">
        <f>SUMIF(Länderzuordnung!$J$3:$J$191,"="&amp;TRUE,I$3:I$191)/MAX(I$192,0.001)</f>
        <v>0</v>
      </c>
      <c r="J212" s="101">
        <f>SUMIF(Länderzuordnung!$J$3:$J$191,"="&amp;TRUE,J$3:J$191)/MAX(J$192,0.001)</f>
        <v>0</v>
      </c>
      <c r="K212" s="101">
        <f>SUMIF(Länderzuordnung!$J$3:$J$191,"="&amp;TRUE,K$3:K$191)/MAX(K$192,0.001)</f>
        <v>0</v>
      </c>
      <c r="L212" s="101">
        <f>SUMIF(Länderzuordnung!$J$3:$J$191,"="&amp;TRUE,L$3:L$191)/MAX(L$192,0.001)</f>
        <v>0</v>
      </c>
      <c r="M212" s="101">
        <f>SUMIF(Länderzuordnung!$J$3:$J$191,"="&amp;TRUE,M$3:M$191)/MAX(M$192,0.001)</f>
        <v>0</v>
      </c>
      <c r="N212" s="101">
        <f>SUMIF(Länderzuordnung!$J$3:$J$191,"="&amp;TRUE,N$3:N$191)/MAX(N$192,0.001)</f>
        <v>0</v>
      </c>
      <c r="O212" s="101">
        <f>SUMIF(Länderzuordnung!$J$3:$J$191,"="&amp;TRUE,O$3:O$191)/MAX(O$192,0.001)</f>
        <v>0</v>
      </c>
      <c r="P212" s="101">
        <f>SUMIF(Länderzuordnung!$J$3:$J$191,"="&amp;TRUE,P$3:P$191)/MAX(P$192,0.001)</f>
        <v>0</v>
      </c>
      <c r="Q212" s="101">
        <f>SUMIF(Länderzuordnung!$J$3:$J$191,"="&amp;TRUE,Q$3:Q$191)/MAX(Q$192,0.001)</f>
        <v>0</v>
      </c>
      <c r="R212" s="101">
        <f>SUMIF(Länderzuordnung!$J$3:$J$191,"="&amp;TRUE,R$3:R$191)/MAX(R$192,0.001)</f>
        <v>0</v>
      </c>
      <c r="S212" s="101">
        <f>SUMIF(Länderzuordnung!$J$3:$J$191,"="&amp;TRUE,S$3:S$191)/MAX(S$192,0.001)</f>
        <v>0</v>
      </c>
      <c r="T212" s="101">
        <f>SUMIF(Länderzuordnung!$J$3:$J$191,"="&amp;TRUE,T$3:T$191)/MAX(T$192,0.001)</f>
        <v>0</v>
      </c>
      <c r="U212" s="101">
        <f>SUMIF(Länderzuordnung!$J$3:$J$191,"="&amp;TRUE,U$3:U$191)/MAX(U$192,0.001)</f>
        <v>0</v>
      </c>
      <c r="V212" s="101">
        <f>SUMIF(Länderzuordnung!$J$3:$J$191,"="&amp;TRUE,V$3:V$191)/MAX(V$192,0.001)</f>
        <v>0</v>
      </c>
      <c r="W212" s="101">
        <f>SUMIF(Länderzuordnung!$J$3:$J$191,"="&amp;TRUE,W$3:W$191)/MAX(W$192,0.001)</f>
        <v>0</v>
      </c>
      <c r="X212" s="101">
        <f>SUMIF(Länderzuordnung!$J$3:$J$191,"="&amp;TRUE,X$3:X$191)/MAX(X$192,0.001)</f>
        <v>0</v>
      </c>
      <c r="Y212" s="101">
        <f>SUMIF(Länderzuordnung!$J$3:$J$191,"="&amp;TRUE,Y$3:Y$191)/MAX(Y$192,0.001)</f>
        <v>0</v>
      </c>
      <c r="Z212" s="101">
        <f>SUMIF(Länderzuordnung!$J$3:$J$191,"="&amp;TRUE,Z$3:Z$191)/MAX(Z$192,0.001)</f>
        <v>0</v>
      </c>
    </row>
    <row r="213" spans="2:26" ht="14.25">
      <c r="B213" s="209" t="s">
        <v>376</v>
      </c>
      <c r="C213" s="210"/>
      <c r="D213" s="131">
        <f>SUMIF(Länderzuordnung!$K$3:$K$191,"="&amp;TRUE,D$3:D$191)/MAX(D$192,0.001)</f>
        <v>0</v>
      </c>
      <c r="E213" s="101">
        <f>SUMIF(Länderzuordnung!$K$3:$K$191,"="&amp;TRUE,E$3:E$191)/MAX(E$192,0.001)</f>
        <v>0</v>
      </c>
      <c r="F213" s="101">
        <f>SUMIF(Länderzuordnung!$K$3:$K$191,"="&amp;TRUE,F$3:F$191)/MAX(F$192,0.001)</f>
        <v>0</v>
      </c>
      <c r="G213" s="101">
        <f>SUMIF(Länderzuordnung!$K$3:$K$191,"="&amp;TRUE,G$3:G$191)/MAX(G$192,0.001)</f>
        <v>0</v>
      </c>
      <c r="H213" s="101">
        <f>SUMIF(Länderzuordnung!$K$3:$K$191,"="&amp;TRUE,H$3:H$191)/MAX(H$192,0.001)</f>
        <v>0</v>
      </c>
      <c r="I213" s="101">
        <f>SUMIF(Länderzuordnung!$K$3:$K$191,"="&amp;TRUE,I$3:I$191)/MAX(I$192,0.001)</f>
        <v>0</v>
      </c>
      <c r="J213" s="101">
        <f>SUMIF(Länderzuordnung!$K$3:$K$191,"="&amp;TRUE,J$3:J$191)/MAX(J$192,0.001)</f>
        <v>0</v>
      </c>
      <c r="K213" s="101">
        <f>SUMIF(Länderzuordnung!$K$3:$K$191,"="&amp;TRUE,K$3:K$191)/MAX(K$192,0.001)</f>
        <v>0</v>
      </c>
      <c r="L213" s="101">
        <f>SUMIF(Länderzuordnung!$K$3:$K$191,"="&amp;TRUE,L$3:L$191)/MAX(L$192,0.001)</f>
        <v>0</v>
      </c>
      <c r="M213" s="101">
        <f>SUMIF(Länderzuordnung!$K$3:$K$191,"="&amp;TRUE,M$3:M$191)/MAX(M$192,0.001)</f>
        <v>0</v>
      </c>
      <c r="N213" s="101">
        <f>SUMIF(Länderzuordnung!$K$3:$K$191,"="&amp;TRUE,N$3:N$191)/MAX(N$192,0.001)</f>
        <v>0</v>
      </c>
      <c r="O213" s="101">
        <f>SUMIF(Länderzuordnung!$K$3:$K$191,"="&amp;TRUE,O$3:O$191)/MAX(O$192,0.001)</f>
        <v>0</v>
      </c>
      <c r="P213" s="101">
        <f>SUMIF(Länderzuordnung!$K$3:$K$191,"="&amp;TRUE,P$3:P$191)/MAX(P$192,0.001)</f>
        <v>0</v>
      </c>
      <c r="Q213" s="101">
        <f>SUMIF(Länderzuordnung!$K$3:$K$191,"="&amp;TRUE,Q$3:Q$191)/MAX(Q$192,0.001)</f>
        <v>0</v>
      </c>
      <c r="R213" s="101">
        <f>SUMIF(Länderzuordnung!$K$3:$K$191,"="&amp;TRUE,R$3:R$191)/MAX(R$192,0.001)</f>
        <v>0</v>
      </c>
      <c r="S213" s="101">
        <f>SUMIF(Länderzuordnung!$K$3:$K$191,"="&amp;TRUE,S$3:S$191)/MAX(S$192,0.001)</f>
        <v>0</v>
      </c>
      <c r="T213" s="101">
        <f>SUMIF(Länderzuordnung!$K$3:$K$191,"="&amp;TRUE,T$3:T$191)/MAX(T$192,0.001)</f>
        <v>0</v>
      </c>
      <c r="U213" s="101">
        <f>SUMIF(Länderzuordnung!$K$3:$K$191,"="&amp;TRUE,U$3:U$191)/MAX(U$192,0.001)</f>
        <v>0</v>
      </c>
      <c r="V213" s="101">
        <f>SUMIF(Länderzuordnung!$K$3:$K$191,"="&amp;TRUE,V$3:V$191)/MAX(V$192,0.001)</f>
        <v>0</v>
      </c>
      <c r="W213" s="101">
        <f>SUMIF(Länderzuordnung!$K$3:$K$191,"="&amp;TRUE,W$3:W$191)/MAX(W$192,0.001)</f>
        <v>0</v>
      </c>
      <c r="X213" s="101">
        <f>SUMIF(Länderzuordnung!$K$3:$K$191,"="&amp;TRUE,X$3:X$191)/MAX(X$192,0.001)</f>
        <v>0</v>
      </c>
      <c r="Y213" s="101">
        <f>SUMIF(Länderzuordnung!$K$3:$K$191,"="&amp;TRUE,Y$3:Y$191)/MAX(Y$192,0.001)</f>
        <v>0</v>
      </c>
      <c r="Z213" s="101">
        <f>SUMIF(Länderzuordnung!$K$3:$K$191,"="&amp;TRUE,Z$3:Z$191)/MAX(Z$192,0.001)</f>
        <v>0</v>
      </c>
    </row>
    <row r="214" spans="2:26" ht="14.25">
      <c r="B214" s="209" t="s">
        <v>19</v>
      </c>
      <c r="C214" s="210"/>
      <c r="D214" s="131">
        <f>SUMIF(Länderzuordnung!$L$3:$L$191,"="&amp;TRUE,D$3:D$191)/MAX(D$192,0.001)</f>
        <v>0</v>
      </c>
      <c r="E214" s="101">
        <f>SUMIF(Länderzuordnung!$L$3:$L$191,"="&amp;TRUE,E$3:E$191)/MAX(E$192,0.001)</f>
        <v>0</v>
      </c>
      <c r="F214" s="101">
        <f>SUMIF(Länderzuordnung!$L$3:$L$191,"="&amp;TRUE,F$3:F$191)/MAX(F$192,0.001)</f>
        <v>3.0090270812437314E-3</v>
      </c>
      <c r="G214" s="101">
        <f>SUMIF(Länderzuordnung!$L$3:$L$191,"="&amp;TRUE,G$3:G$191)/MAX(G$192,0.001)</f>
        <v>0</v>
      </c>
      <c r="H214" s="101">
        <f>SUMIF(Länderzuordnung!$L$3:$L$191,"="&amp;TRUE,H$3:H$191)/MAX(H$192,0.001)</f>
        <v>0</v>
      </c>
      <c r="I214" s="101">
        <f>SUMIF(Länderzuordnung!$L$3:$L$191,"="&amp;TRUE,I$3:I$191)/MAX(I$192,0.001)</f>
        <v>0</v>
      </c>
      <c r="J214" s="101">
        <f>SUMIF(Länderzuordnung!$L$3:$L$191,"="&amp;TRUE,J$3:J$191)/MAX(J$192,0.001)</f>
        <v>0</v>
      </c>
      <c r="K214" s="101">
        <f>SUMIF(Länderzuordnung!$L$3:$L$191,"="&amp;TRUE,K$3:K$191)/MAX(K$192,0.001)</f>
        <v>0</v>
      </c>
      <c r="L214" s="101">
        <f>SUMIF(Länderzuordnung!$L$3:$L$191,"="&amp;TRUE,L$3:L$191)/MAX(L$192,0.001)</f>
        <v>0</v>
      </c>
      <c r="M214" s="101">
        <f>SUMIF(Länderzuordnung!$L$3:$L$191,"="&amp;TRUE,M$3:M$191)/MAX(M$192,0.001)</f>
        <v>0</v>
      </c>
      <c r="N214" s="101">
        <f>SUMIF(Länderzuordnung!$L$3:$L$191,"="&amp;TRUE,N$3:N$191)/MAX(N$192,0.001)</f>
        <v>0</v>
      </c>
      <c r="O214" s="101">
        <f>SUMIF(Länderzuordnung!$L$3:$L$191,"="&amp;TRUE,O$3:O$191)/MAX(O$192,0.001)</f>
        <v>0</v>
      </c>
      <c r="P214" s="101">
        <f>SUMIF(Länderzuordnung!$L$3:$L$191,"="&amp;TRUE,P$3:P$191)/MAX(P$192,0.001)</f>
        <v>0</v>
      </c>
      <c r="Q214" s="101">
        <f>SUMIF(Länderzuordnung!$L$3:$L$191,"="&amp;TRUE,Q$3:Q$191)/MAX(Q$192,0.001)</f>
        <v>0</v>
      </c>
      <c r="R214" s="101">
        <f>SUMIF(Länderzuordnung!$L$3:$L$191,"="&amp;TRUE,R$3:R$191)/MAX(R$192,0.001)</f>
        <v>0</v>
      </c>
      <c r="S214" s="101">
        <f>SUMIF(Länderzuordnung!$L$3:$L$191,"="&amp;TRUE,S$3:S$191)/MAX(S$192,0.001)</f>
        <v>0</v>
      </c>
      <c r="T214" s="101">
        <f>SUMIF(Länderzuordnung!$L$3:$L$191,"="&amp;TRUE,T$3:T$191)/MAX(T$192,0.001)</f>
        <v>0</v>
      </c>
      <c r="U214" s="101">
        <f>SUMIF(Länderzuordnung!$L$3:$L$191,"="&amp;TRUE,U$3:U$191)/MAX(U$192,0.001)</f>
        <v>0</v>
      </c>
      <c r="V214" s="101">
        <f>SUMIF(Länderzuordnung!$L$3:$L$191,"="&amp;TRUE,V$3:V$191)/MAX(V$192,0.001)</f>
        <v>0</v>
      </c>
      <c r="W214" s="101">
        <f>SUMIF(Länderzuordnung!$L$3:$L$191,"="&amp;TRUE,W$3:W$191)/MAX(W$192,0.001)</f>
        <v>0</v>
      </c>
      <c r="X214" s="101">
        <f>SUMIF(Länderzuordnung!$L$3:$L$191,"="&amp;TRUE,X$3:X$191)/MAX(X$192,0.001)</f>
        <v>0</v>
      </c>
      <c r="Y214" s="101">
        <f>SUMIF(Länderzuordnung!$L$3:$L$191,"="&amp;TRUE,Y$3:Y$191)/MAX(Y$192,0.001)</f>
        <v>0</v>
      </c>
      <c r="Z214" s="101">
        <f>SUMIF(Länderzuordnung!$L$3:$L$191,"="&amp;TRUE,Z$3:Z$191)/MAX(Z$192,0.001)</f>
        <v>0</v>
      </c>
    </row>
    <row r="215" spans="2:26" ht="14.25">
      <c r="B215" s="209" t="s">
        <v>20</v>
      </c>
      <c r="C215" s="210"/>
      <c r="D215" s="131">
        <f>SUMIF(Länderzuordnung!$M$3:$M$191,"="&amp;TRUE,D$3:D$191)/MAX(D$192,0.001)</f>
        <v>0</v>
      </c>
      <c r="E215" s="101">
        <f>SUMIF(Länderzuordnung!$M$3:$M$191,"="&amp;TRUE,E$3:E$191)/MAX(E$192,0.001)</f>
        <v>0</v>
      </c>
      <c r="F215" s="101">
        <f>SUMIF(Länderzuordnung!$M$3:$M$191,"="&amp;TRUE,F$3:F$191)/MAX(F$192,0.001)</f>
        <v>2.0060180541624875E-3</v>
      </c>
      <c r="G215" s="101">
        <f>SUMIF(Länderzuordnung!$M$3:$M$191,"="&amp;TRUE,G$3:G$191)/MAX(G$192,0.001)</f>
        <v>0</v>
      </c>
      <c r="H215" s="101">
        <f>SUMIF(Länderzuordnung!$M$3:$M$191,"="&amp;TRUE,H$3:H$191)/MAX(H$192,0.001)</f>
        <v>0</v>
      </c>
      <c r="I215" s="101">
        <f>SUMIF(Länderzuordnung!$M$3:$M$191,"="&amp;TRUE,I$3:I$191)/MAX(I$192,0.001)</f>
        <v>0</v>
      </c>
      <c r="J215" s="101">
        <f>SUMIF(Länderzuordnung!$M$3:$M$191,"="&amp;TRUE,J$3:J$191)/MAX(J$192,0.001)</f>
        <v>0</v>
      </c>
      <c r="K215" s="101">
        <f>SUMIF(Länderzuordnung!$M$3:$M$191,"="&amp;TRUE,K$3:K$191)/MAX(K$192,0.001)</f>
        <v>0</v>
      </c>
      <c r="L215" s="101">
        <f>SUMIF(Länderzuordnung!$M$3:$M$191,"="&amp;TRUE,L$3:L$191)/MAX(L$192,0.001)</f>
        <v>0</v>
      </c>
      <c r="M215" s="101">
        <f>SUMIF(Länderzuordnung!$M$3:$M$191,"="&amp;TRUE,M$3:M$191)/MAX(M$192,0.001)</f>
        <v>0</v>
      </c>
      <c r="N215" s="101">
        <f>SUMIF(Länderzuordnung!$M$3:$M$191,"="&amp;TRUE,N$3:N$191)/MAX(N$192,0.001)</f>
        <v>0</v>
      </c>
      <c r="O215" s="101">
        <f>SUMIF(Länderzuordnung!$M$3:$M$191,"="&amp;TRUE,O$3:O$191)/MAX(O$192,0.001)</f>
        <v>0</v>
      </c>
      <c r="P215" s="101">
        <f>SUMIF(Länderzuordnung!$M$3:$M$191,"="&amp;TRUE,P$3:P$191)/MAX(P$192,0.001)</f>
        <v>0</v>
      </c>
      <c r="Q215" s="101">
        <f>SUMIF(Länderzuordnung!$M$3:$M$191,"="&amp;TRUE,Q$3:Q$191)/MAX(Q$192,0.001)</f>
        <v>0</v>
      </c>
      <c r="R215" s="101">
        <f>SUMIF(Länderzuordnung!$M$3:$M$191,"="&amp;TRUE,R$3:R$191)/MAX(R$192,0.001)</f>
        <v>0</v>
      </c>
      <c r="S215" s="101">
        <f>SUMIF(Länderzuordnung!$M$3:$M$191,"="&amp;TRUE,S$3:S$191)/MAX(S$192,0.001)</f>
        <v>0</v>
      </c>
      <c r="T215" s="101">
        <f>SUMIF(Länderzuordnung!$M$3:$M$191,"="&amp;TRUE,T$3:T$191)/MAX(T$192,0.001)</f>
        <v>0</v>
      </c>
      <c r="U215" s="101">
        <f>SUMIF(Länderzuordnung!$M$3:$M$191,"="&amp;TRUE,U$3:U$191)/MAX(U$192,0.001)</f>
        <v>0</v>
      </c>
      <c r="V215" s="101">
        <f>SUMIF(Länderzuordnung!$M$3:$M$191,"="&amp;TRUE,V$3:V$191)/MAX(V$192,0.001)</f>
        <v>0</v>
      </c>
      <c r="W215" s="101">
        <f>SUMIF(Länderzuordnung!$M$3:$M$191,"="&amp;TRUE,W$3:W$191)/MAX(W$192,0.001)</f>
        <v>0</v>
      </c>
      <c r="X215" s="101">
        <f>SUMIF(Länderzuordnung!$M$3:$M$191,"="&amp;TRUE,X$3:X$191)/MAX(X$192,0.001)</f>
        <v>0</v>
      </c>
      <c r="Y215" s="101">
        <f>SUMIF(Länderzuordnung!$M$3:$M$191,"="&amp;TRUE,Y$3:Y$191)/MAX(Y$192,0.001)</f>
        <v>0</v>
      </c>
      <c r="Z215" s="101">
        <f>SUMIF(Länderzuordnung!$M$3:$M$191,"="&amp;TRUE,Z$3:Z$191)/MAX(Z$192,0.001)</f>
        <v>0</v>
      </c>
    </row>
    <row r="216" spans="2:26" ht="14.25">
      <c r="B216" s="209" t="s">
        <v>21</v>
      </c>
      <c r="C216" s="210"/>
      <c r="D216" s="131">
        <f>SUMIF(Länderzuordnung!$N$3:$N$191,"="&amp;TRUE,D$3:D$191)/MAX(D$192,0.001)</f>
        <v>0</v>
      </c>
      <c r="E216" s="101">
        <f>SUMIF(Länderzuordnung!$N$3:$N$191,"="&amp;TRUE,E$3:E$191)/MAX(E$192,0.001)</f>
        <v>0</v>
      </c>
      <c r="F216" s="101">
        <f>SUMIF(Länderzuordnung!$N$3:$N$191,"="&amp;TRUE,F$3:F$191)/MAX(F$192,0.001)</f>
        <v>2.0060180541624875E-3</v>
      </c>
      <c r="G216" s="101">
        <f>SUMIF(Länderzuordnung!$N$3:$N$191,"="&amp;TRUE,G$3:G$191)/MAX(G$192,0.001)</f>
        <v>0</v>
      </c>
      <c r="H216" s="101">
        <f>SUMIF(Länderzuordnung!$N$3:$N$191,"="&amp;TRUE,H$3:H$191)/MAX(H$192,0.001)</f>
        <v>0</v>
      </c>
      <c r="I216" s="101">
        <f>SUMIF(Länderzuordnung!$N$3:$N$191,"="&amp;TRUE,I$3:I$191)/MAX(I$192,0.001)</f>
        <v>0</v>
      </c>
      <c r="J216" s="101">
        <f>SUMIF(Länderzuordnung!$N$3:$N$191,"="&amp;TRUE,J$3:J$191)/MAX(J$192,0.001)</f>
        <v>0</v>
      </c>
      <c r="K216" s="101">
        <f>SUMIF(Länderzuordnung!$N$3:$N$191,"="&amp;TRUE,K$3:K$191)/MAX(K$192,0.001)</f>
        <v>0</v>
      </c>
      <c r="L216" s="101">
        <f>SUMIF(Länderzuordnung!$N$3:$N$191,"="&amp;TRUE,L$3:L$191)/MAX(L$192,0.001)</f>
        <v>0</v>
      </c>
      <c r="M216" s="101">
        <f>SUMIF(Länderzuordnung!$N$3:$N$191,"="&amp;TRUE,M$3:M$191)/MAX(M$192,0.001)</f>
        <v>0</v>
      </c>
      <c r="N216" s="101">
        <f>SUMIF(Länderzuordnung!$N$3:$N$191,"="&amp;TRUE,N$3:N$191)/MAX(N$192,0.001)</f>
        <v>0</v>
      </c>
      <c r="O216" s="101">
        <f>SUMIF(Länderzuordnung!$N$3:$N$191,"="&amp;TRUE,O$3:O$191)/MAX(O$192,0.001)</f>
        <v>0</v>
      </c>
      <c r="P216" s="101">
        <f>SUMIF(Länderzuordnung!$N$3:$N$191,"="&amp;TRUE,P$3:P$191)/MAX(P$192,0.001)</f>
        <v>0</v>
      </c>
      <c r="Q216" s="101">
        <f>SUMIF(Länderzuordnung!$N$3:$N$191,"="&amp;TRUE,Q$3:Q$191)/MAX(Q$192,0.001)</f>
        <v>0</v>
      </c>
      <c r="R216" s="101">
        <f>SUMIF(Länderzuordnung!$N$3:$N$191,"="&amp;TRUE,R$3:R$191)/MAX(R$192,0.001)</f>
        <v>0</v>
      </c>
      <c r="S216" s="101">
        <f>SUMIF(Länderzuordnung!$N$3:$N$191,"="&amp;TRUE,S$3:S$191)/MAX(S$192,0.001)</f>
        <v>0</v>
      </c>
      <c r="T216" s="101">
        <f>SUMIF(Länderzuordnung!$N$3:$N$191,"="&amp;TRUE,T$3:T$191)/MAX(T$192,0.001)</f>
        <v>0</v>
      </c>
      <c r="U216" s="101">
        <f>SUMIF(Länderzuordnung!$N$3:$N$191,"="&amp;TRUE,U$3:U$191)/MAX(U$192,0.001)</f>
        <v>0</v>
      </c>
      <c r="V216" s="101">
        <f>SUMIF(Länderzuordnung!$N$3:$N$191,"="&amp;TRUE,V$3:V$191)/MAX(V$192,0.001)</f>
        <v>0</v>
      </c>
      <c r="W216" s="101">
        <f>SUMIF(Länderzuordnung!$N$3:$N$191,"="&amp;TRUE,W$3:W$191)/MAX(W$192,0.001)</f>
        <v>0</v>
      </c>
      <c r="X216" s="101">
        <f>SUMIF(Länderzuordnung!$N$3:$N$191,"="&amp;TRUE,X$3:X$191)/MAX(X$192,0.001)</f>
        <v>0</v>
      </c>
      <c r="Y216" s="101">
        <f>SUMIF(Länderzuordnung!$N$3:$N$191,"="&amp;TRUE,Y$3:Y$191)/MAX(Y$192,0.001)</f>
        <v>0</v>
      </c>
      <c r="Z216" s="101">
        <f>SUMIF(Länderzuordnung!$N$3:$N$191,"="&amp;TRUE,Z$3:Z$191)/MAX(Z$192,0.001)</f>
        <v>0</v>
      </c>
    </row>
  </sheetData>
  <mergeCells count="14">
    <mergeCell ref="B215:C215"/>
    <mergeCell ref="B216:C216"/>
    <mergeCell ref="B200:C200"/>
    <mergeCell ref="B201:C201"/>
    <mergeCell ref="B202:C202"/>
    <mergeCell ref="B203:C203"/>
    <mergeCell ref="B204:C204"/>
    <mergeCell ref="B205:C205"/>
    <mergeCell ref="B208:C208"/>
    <mergeCell ref="B209:C209"/>
    <mergeCell ref="B210:C210"/>
    <mergeCell ref="B212:C212"/>
    <mergeCell ref="B213:C213"/>
    <mergeCell ref="B214:C21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Q192"/>
  <sheetViews>
    <sheetView workbookViewId="0">
      <pane ySplit="2" topLeftCell="A167" activePane="bottomLeft" state="frozen"/>
      <selection pane="bottomLeft" activeCell="H194" sqref="H194"/>
    </sheetView>
  </sheetViews>
  <sheetFormatPr defaultRowHeight="12.75"/>
  <cols>
    <col min="3" max="3" width="16" customWidth="1"/>
    <col min="15" max="15" width="9.5703125" style="73" customWidth="1"/>
    <col min="16" max="17" width="9.140625" style="73"/>
  </cols>
  <sheetData>
    <row r="2" spans="1:17" ht="39" thickBot="1">
      <c r="A2" s="113" t="s">
        <v>13</v>
      </c>
      <c r="B2" s="113" t="s">
        <v>12</v>
      </c>
      <c r="C2" s="113" t="s">
        <v>14</v>
      </c>
      <c r="D2" s="114" t="s">
        <v>385</v>
      </c>
      <c r="E2" s="113" t="s">
        <v>377</v>
      </c>
      <c r="F2" s="113" t="s">
        <v>15</v>
      </c>
      <c r="G2" s="114" t="s">
        <v>378</v>
      </c>
      <c r="H2" s="113" t="s">
        <v>16</v>
      </c>
      <c r="I2" s="113" t="s">
        <v>17</v>
      </c>
      <c r="J2" s="114" t="s">
        <v>18</v>
      </c>
      <c r="K2" s="113" t="s">
        <v>376</v>
      </c>
      <c r="L2" s="113" t="s">
        <v>19</v>
      </c>
      <c r="M2" s="113" t="s">
        <v>20</v>
      </c>
      <c r="N2" s="113" t="s">
        <v>21</v>
      </c>
      <c r="O2" s="114" t="s">
        <v>435</v>
      </c>
      <c r="P2" s="113" t="s">
        <v>436</v>
      </c>
      <c r="Q2" s="113" t="s">
        <v>7</v>
      </c>
    </row>
    <row r="3" spans="1:17">
      <c r="A3" s="73">
        <v>111</v>
      </c>
      <c r="B3" s="73" t="s">
        <v>22</v>
      </c>
      <c r="C3" s="73" t="s">
        <v>23</v>
      </c>
      <c r="D3" s="107" t="b">
        <v>1</v>
      </c>
      <c r="E3" s="71" t="b">
        <v>0</v>
      </c>
      <c r="F3" s="105" t="b">
        <v>0</v>
      </c>
      <c r="G3" s="107" t="b">
        <v>0</v>
      </c>
      <c r="H3" s="71" t="b">
        <v>0</v>
      </c>
      <c r="I3" s="105" t="b">
        <v>0</v>
      </c>
      <c r="J3" s="107" t="b">
        <v>0</v>
      </c>
      <c r="K3" s="71" t="b">
        <v>0</v>
      </c>
      <c r="L3" s="71" t="b">
        <v>0</v>
      </c>
      <c r="M3" s="71" t="b">
        <v>0</v>
      </c>
      <c r="N3" s="105" t="b">
        <v>0</v>
      </c>
      <c r="O3" s="107" t="b">
        <f>OR(G3,H3,I3)</f>
        <v>0</v>
      </c>
      <c r="P3" s="71" t="b">
        <f>OR(J3,K3,L3,M3,N3)</f>
        <v>0</v>
      </c>
      <c r="Q3" s="71" t="b">
        <f>NOT(OR(D3,E3,F3,O3,P3))</f>
        <v>0</v>
      </c>
    </row>
    <row r="4" spans="1:17">
      <c r="A4" s="73">
        <v>112</v>
      </c>
      <c r="B4" s="73" t="s">
        <v>24</v>
      </c>
      <c r="C4" s="73" t="s">
        <v>25</v>
      </c>
      <c r="D4" s="108" t="b">
        <v>0</v>
      </c>
      <c r="E4" s="72" t="b">
        <v>1</v>
      </c>
      <c r="F4" s="106" t="b">
        <v>0</v>
      </c>
      <c r="G4" s="108" t="b">
        <v>0</v>
      </c>
      <c r="H4" s="72" t="b">
        <v>0</v>
      </c>
      <c r="I4" s="106" t="b">
        <v>0</v>
      </c>
      <c r="J4" s="108" t="b">
        <v>0</v>
      </c>
      <c r="K4" s="72" t="b">
        <v>0</v>
      </c>
      <c r="L4" s="72" t="b">
        <v>0</v>
      </c>
      <c r="M4" s="72" t="b">
        <v>0</v>
      </c>
      <c r="N4" s="106" t="b">
        <v>0</v>
      </c>
      <c r="O4" s="107" t="b">
        <f t="shared" ref="O4:O30" si="0">OR(G4,H4,I4)</f>
        <v>0</v>
      </c>
      <c r="P4" s="71" t="b">
        <f t="shared" ref="P4:P30" si="1">OR(J4,K4,L4,M4,N4)</f>
        <v>0</v>
      </c>
      <c r="Q4" s="71" t="b">
        <f t="shared" ref="Q4:Q67" si="2">NOT(OR(D4,E4,F4,O4,P4))</f>
        <v>0</v>
      </c>
    </row>
    <row r="5" spans="1:17">
      <c r="A5" s="73">
        <v>122</v>
      </c>
      <c r="B5" s="73" t="s">
        <v>26</v>
      </c>
      <c r="C5" s="73" t="s">
        <v>27</v>
      </c>
      <c r="D5" s="108" t="b">
        <v>0</v>
      </c>
      <c r="E5" s="72" t="b">
        <v>1</v>
      </c>
      <c r="F5" s="106" t="b">
        <v>0</v>
      </c>
      <c r="G5" s="108" t="b">
        <v>0</v>
      </c>
      <c r="H5" s="72" t="b">
        <v>0</v>
      </c>
      <c r="I5" s="106" t="b">
        <v>0</v>
      </c>
      <c r="J5" s="108" t="b">
        <v>0</v>
      </c>
      <c r="K5" s="72" t="b">
        <v>0</v>
      </c>
      <c r="L5" s="72" t="b">
        <v>0</v>
      </c>
      <c r="M5" s="72" t="b">
        <v>0</v>
      </c>
      <c r="N5" s="106" t="b">
        <v>0</v>
      </c>
      <c r="O5" s="107" t="b">
        <f t="shared" si="0"/>
        <v>0</v>
      </c>
      <c r="P5" s="71" t="b">
        <f t="shared" si="1"/>
        <v>0</v>
      </c>
      <c r="Q5" s="71" t="b">
        <f t="shared" si="2"/>
        <v>0</v>
      </c>
    </row>
    <row r="6" spans="1:17">
      <c r="A6" s="73">
        <v>124</v>
      </c>
      <c r="B6" s="73" t="s">
        <v>28</v>
      </c>
      <c r="C6" s="73" t="s">
        <v>29</v>
      </c>
      <c r="D6" s="108" t="b">
        <v>0</v>
      </c>
      <c r="E6" s="72" t="b">
        <v>1</v>
      </c>
      <c r="F6" s="106" t="b">
        <v>0</v>
      </c>
      <c r="G6" s="108" t="b">
        <v>0</v>
      </c>
      <c r="H6" s="72" t="b">
        <v>0</v>
      </c>
      <c r="I6" s="106" t="b">
        <v>0</v>
      </c>
      <c r="J6" s="108" t="b">
        <v>0</v>
      </c>
      <c r="K6" s="72" t="b">
        <v>0</v>
      </c>
      <c r="L6" s="72" t="b">
        <v>0</v>
      </c>
      <c r="M6" s="72" t="b">
        <v>0</v>
      </c>
      <c r="N6" s="106" t="b">
        <v>0</v>
      </c>
      <c r="O6" s="107" t="b">
        <f t="shared" si="0"/>
        <v>0</v>
      </c>
      <c r="P6" s="71" t="b">
        <f t="shared" si="1"/>
        <v>0</v>
      </c>
      <c r="Q6" s="71" t="b">
        <f t="shared" si="2"/>
        <v>0</v>
      </c>
    </row>
    <row r="7" spans="1:17">
      <c r="A7" s="73">
        <v>128</v>
      </c>
      <c r="B7" s="73" t="s">
        <v>30</v>
      </c>
      <c r="C7" s="73" t="s">
        <v>31</v>
      </c>
      <c r="D7" s="108" t="b">
        <v>0</v>
      </c>
      <c r="E7" s="72" t="b">
        <v>1</v>
      </c>
      <c r="F7" s="106" t="b">
        <v>0</v>
      </c>
      <c r="G7" s="108" t="b">
        <v>0</v>
      </c>
      <c r="H7" s="72" t="b">
        <v>0</v>
      </c>
      <c r="I7" s="106" t="b">
        <v>0</v>
      </c>
      <c r="J7" s="108" t="b">
        <v>0</v>
      </c>
      <c r="K7" s="72" t="b">
        <v>0</v>
      </c>
      <c r="L7" s="72" t="b">
        <v>0</v>
      </c>
      <c r="M7" s="72" t="b">
        <v>0</v>
      </c>
      <c r="N7" s="106" t="b">
        <v>0</v>
      </c>
      <c r="O7" s="107" t="b">
        <f t="shared" si="0"/>
        <v>0</v>
      </c>
      <c r="P7" s="71" t="b">
        <f t="shared" si="1"/>
        <v>0</v>
      </c>
      <c r="Q7" s="71" t="b">
        <f t="shared" si="2"/>
        <v>0</v>
      </c>
    </row>
    <row r="8" spans="1:17">
      <c r="A8" s="73">
        <v>132</v>
      </c>
      <c r="B8" s="73" t="s">
        <v>32</v>
      </c>
      <c r="C8" s="73" t="s">
        <v>33</v>
      </c>
      <c r="D8" s="108" t="b">
        <v>0</v>
      </c>
      <c r="E8" s="72" t="b">
        <v>1</v>
      </c>
      <c r="F8" s="106" t="b">
        <v>0</v>
      </c>
      <c r="G8" s="108" t="b">
        <v>0</v>
      </c>
      <c r="H8" s="72" t="b">
        <v>0</v>
      </c>
      <c r="I8" s="106" t="b">
        <v>0</v>
      </c>
      <c r="J8" s="108" t="b">
        <v>0</v>
      </c>
      <c r="K8" s="72" t="b">
        <v>0</v>
      </c>
      <c r="L8" s="72" t="b">
        <v>0</v>
      </c>
      <c r="M8" s="72" t="b">
        <v>0</v>
      </c>
      <c r="N8" s="106" t="b">
        <v>0</v>
      </c>
      <c r="O8" s="107" t="b">
        <f t="shared" si="0"/>
        <v>0</v>
      </c>
      <c r="P8" s="71" t="b">
        <f t="shared" si="1"/>
        <v>0</v>
      </c>
      <c r="Q8" s="71" t="b">
        <f t="shared" si="2"/>
        <v>0</v>
      </c>
    </row>
    <row r="9" spans="1:17">
      <c r="A9" s="73">
        <v>134</v>
      </c>
      <c r="B9" s="73" t="s">
        <v>34</v>
      </c>
      <c r="C9" s="73" t="s">
        <v>35</v>
      </c>
      <c r="D9" s="108" t="b">
        <v>0</v>
      </c>
      <c r="E9" s="72" t="b">
        <v>1</v>
      </c>
      <c r="F9" s="106" t="b">
        <v>0</v>
      </c>
      <c r="G9" s="108" t="b">
        <v>0</v>
      </c>
      <c r="H9" s="72" t="b">
        <v>0</v>
      </c>
      <c r="I9" s="106" t="b">
        <v>0</v>
      </c>
      <c r="J9" s="108" t="b">
        <v>0</v>
      </c>
      <c r="K9" s="72" t="b">
        <v>0</v>
      </c>
      <c r="L9" s="72" t="b">
        <v>0</v>
      </c>
      <c r="M9" s="72" t="b">
        <v>0</v>
      </c>
      <c r="N9" s="106" t="b">
        <v>0</v>
      </c>
      <c r="O9" s="107" t="b">
        <f t="shared" si="0"/>
        <v>0</v>
      </c>
      <c r="P9" s="71" t="b">
        <f t="shared" si="1"/>
        <v>0</v>
      </c>
      <c r="Q9" s="71" t="b">
        <f t="shared" si="2"/>
        <v>0</v>
      </c>
    </row>
    <row r="10" spans="1:17">
      <c r="A10" s="73">
        <v>135</v>
      </c>
      <c r="B10" s="73" t="s">
        <v>412</v>
      </c>
      <c r="C10" s="73" t="s">
        <v>407</v>
      </c>
      <c r="D10" s="108" t="b">
        <v>0</v>
      </c>
      <c r="E10" s="72" t="b">
        <v>0</v>
      </c>
      <c r="F10" s="106" t="b">
        <v>0</v>
      </c>
      <c r="G10" s="108" t="b">
        <v>0</v>
      </c>
      <c r="H10" s="72" t="b">
        <v>0</v>
      </c>
      <c r="I10" s="106" t="b">
        <v>0</v>
      </c>
      <c r="J10" s="108" t="b">
        <v>0</v>
      </c>
      <c r="K10" s="72" t="b">
        <v>0</v>
      </c>
      <c r="L10" s="72" t="b">
        <v>0</v>
      </c>
      <c r="M10" s="72" t="b">
        <v>0</v>
      </c>
      <c r="N10" s="106" t="b">
        <v>0</v>
      </c>
      <c r="O10" s="107" t="b">
        <f t="shared" si="0"/>
        <v>0</v>
      </c>
      <c r="P10" s="71" t="b">
        <f t="shared" si="1"/>
        <v>0</v>
      </c>
      <c r="Q10" s="71" t="b">
        <f t="shared" si="2"/>
        <v>1</v>
      </c>
    </row>
    <row r="11" spans="1:17">
      <c r="A11" s="73">
        <v>136</v>
      </c>
      <c r="B11" s="73" t="s">
        <v>36</v>
      </c>
      <c r="C11" s="73" t="s">
        <v>37</v>
      </c>
      <c r="D11" s="108" t="b">
        <v>0</v>
      </c>
      <c r="E11" s="72" t="b">
        <v>1</v>
      </c>
      <c r="F11" s="106" t="b">
        <v>0</v>
      </c>
      <c r="G11" s="108" t="b">
        <v>0</v>
      </c>
      <c r="H11" s="72" t="b">
        <v>0</v>
      </c>
      <c r="I11" s="106" t="b">
        <v>0</v>
      </c>
      <c r="J11" s="108" t="b">
        <v>0</v>
      </c>
      <c r="K11" s="72" t="b">
        <v>0</v>
      </c>
      <c r="L11" s="72" t="b">
        <v>0</v>
      </c>
      <c r="M11" s="72" t="b">
        <v>0</v>
      </c>
      <c r="N11" s="106" t="b">
        <v>0</v>
      </c>
      <c r="O11" s="107" t="b">
        <f t="shared" si="0"/>
        <v>0</v>
      </c>
      <c r="P11" s="71" t="b">
        <f t="shared" si="1"/>
        <v>0</v>
      </c>
      <c r="Q11" s="71" t="b">
        <f t="shared" si="2"/>
        <v>0</v>
      </c>
    </row>
    <row r="12" spans="1:17">
      <c r="A12" s="73">
        <v>137</v>
      </c>
      <c r="B12" s="73" t="s">
        <v>38</v>
      </c>
      <c r="C12" s="73" t="s">
        <v>39</v>
      </c>
      <c r="D12" s="108" t="b">
        <v>0</v>
      </c>
      <c r="E12" s="72" t="b">
        <v>0</v>
      </c>
      <c r="F12" s="106" t="b">
        <v>0</v>
      </c>
      <c r="G12" s="108" t="b">
        <v>0</v>
      </c>
      <c r="H12" s="72" t="b">
        <v>0</v>
      </c>
      <c r="I12" s="106" t="b">
        <v>0</v>
      </c>
      <c r="J12" s="108" t="b">
        <v>0</v>
      </c>
      <c r="K12" s="72" t="b">
        <v>0</v>
      </c>
      <c r="L12" s="72" t="b">
        <v>0</v>
      </c>
      <c r="M12" s="72" t="b">
        <v>0</v>
      </c>
      <c r="N12" s="106" t="b">
        <v>0</v>
      </c>
      <c r="O12" s="107" t="b">
        <f t="shared" si="0"/>
        <v>0</v>
      </c>
      <c r="P12" s="71" t="b">
        <f t="shared" si="1"/>
        <v>0</v>
      </c>
      <c r="Q12" s="71" t="b">
        <f t="shared" si="2"/>
        <v>1</v>
      </c>
    </row>
    <row r="13" spans="1:17">
      <c r="A13" s="73">
        <v>138</v>
      </c>
      <c r="B13" s="73" t="s">
        <v>40</v>
      </c>
      <c r="C13" s="73" t="s">
        <v>41</v>
      </c>
      <c r="D13" s="108" t="b">
        <v>0</v>
      </c>
      <c r="E13" s="72" t="b">
        <v>1</v>
      </c>
      <c r="F13" s="106" t="b">
        <v>0</v>
      </c>
      <c r="G13" s="108" t="b">
        <v>0</v>
      </c>
      <c r="H13" s="72" t="b">
        <v>0</v>
      </c>
      <c r="I13" s="106" t="b">
        <v>0</v>
      </c>
      <c r="J13" s="108" t="b">
        <v>0</v>
      </c>
      <c r="K13" s="72" t="b">
        <v>0</v>
      </c>
      <c r="L13" s="72" t="b">
        <v>0</v>
      </c>
      <c r="M13" s="72" t="b">
        <v>0</v>
      </c>
      <c r="N13" s="106" t="b">
        <v>0</v>
      </c>
      <c r="O13" s="107" t="b">
        <f t="shared" si="0"/>
        <v>0</v>
      </c>
      <c r="P13" s="71" t="b">
        <f t="shared" si="1"/>
        <v>0</v>
      </c>
      <c r="Q13" s="71" t="b">
        <f t="shared" si="2"/>
        <v>0</v>
      </c>
    </row>
    <row r="14" spans="1:17">
      <c r="A14" s="73">
        <v>142</v>
      </c>
      <c r="B14" s="73" t="s">
        <v>42</v>
      </c>
      <c r="C14" s="73" t="s">
        <v>43</v>
      </c>
      <c r="D14" s="108" t="b">
        <v>0</v>
      </c>
      <c r="E14" s="72" t="b">
        <v>1</v>
      </c>
      <c r="F14" s="106" t="b">
        <v>0</v>
      </c>
      <c r="G14" s="108" t="b">
        <v>0</v>
      </c>
      <c r="H14" s="72" t="b">
        <v>0</v>
      </c>
      <c r="I14" s="106" t="b">
        <v>0</v>
      </c>
      <c r="J14" s="108" t="b">
        <v>0</v>
      </c>
      <c r="K14" s="72" t="b">
        <v>0</v>
      </c>
      <c r="L14" s="72" t="b">
        <v>0</v>
      </c>
      <c r="M14" s="72" t="b">
        <v>0</v>
      </c>
      <c r="N14" s="106" t="b">
        <v>0</v>
      </c>
      <c r="O14" s="107" t="b">
        <f t="shared" si="0"/>
        <v>0</v>
      </c>
      <c r="P14" s="71" t="b">
        <f t="shared" si="1"/>
        <v>0</v>
      </c>
      <c r="Q14" s="71" t="b">
        <f t="shared" si="2"/>
        <v>0</v>
      </c>
    </row>
    <row r="15" spans="1:17">
      <c r="A15" s="73">
        <v>144</v>
      </c>
      <c r="B15" s="73" t="s">
        <v>44</v>
      </c>
      <c r="C15" s="73" t="s">
        <v>45</v>
      </c>
      <c r="D15" s="108" t="b">
        <v>0</v>
      </c>
      <c r="E15" s="72" t="b">
        <v>1</v>
      </c>
      <c r="F15" s="106" t="b">
        <v>0</v>
      </c>
      <c r="G15" s="108" t="b">
        <v>0</v>
      </c>
      <c r="H15" s="72" t="b">
        <v>0</v>
      </c>
      <c r="I15" s="106" t="b">
        <v>0</v>
      </c>
      <c r="J15" s="108" t="b">
        <v>0</v>
      </c>
      <c r="K15" s="72" t="b">
        <v>0</v>
      </c>
      <c r="L15" s="72" t="b">
        <v>0</v>
      </c>
      <c r="M15" s="72" t="b">
        <v>0</v>
      </c>
      <c r="N15" s="106" t="b">
        <v>0</v>
      </c>
      <c r="O15" s="107" t="b">
        <f t="shared" si="0"/>
        <v>0</v>
      </c>
      <c r="P15" s="71" t="b">
        <f t="shared" si="1"/>
        <v>0</v>
      </c>
      <c r="Q15" s="71" t="b">
        <f t="shared" si="2"/>
        <v>0</v>
      </c>
    </row>
    <row r="16" spans="1:17">
      <c r="A16" s="73">
        <v>146</v>
      </c>
      <c r="B16" s="73" t="s">
        <v>46</v>
      </c>
      <c r="C16" s="73" t="s">
        <v>47</v>
      </c>
      <c r="D16" s="108" t="b">
        <v>0</v>
      </c>
      <c r="E16" s="72" t="b">
        <v>1</v>
      </c>
      <c r="F16" s="106" t="b">
        <v>0</v>
      </c>
      <c r="G16" s="108" t="b">
        <v>0</v>
      </c>
      <c r="H16" s="72" t="b">
        <v>0</v>
      </c>
      <c r="I16" s="106" t="b">
        <v>0</v>
      </c>
      <c r="J16" s="108" t="b">
        <v>0</v>
      </c>
      <c r="K16" s="72" t="b">
        <v>0</v>
      </c>
      <c r="L16" s="72" t="b">
        <v>0</v>
      </c>
      <c r="M16" s="72" t="b">
        <v>0</v>
      </c>
      <c r="N16" s="106" t="b">
        <v>0</v>
      </c>
      <c r="O16" s="107" t="b">
        <f t="shared" si="0"/>
        <v>0</v>
      </c>
      <c r="P16" s="71" t="b">
        <f t="shared" si="1"/>
        <v>0</v>
      </c>
      <c r="Q16" s="71" t="b">
        <f t="shared" si="2"/>
        <v>0</v>
      </c>
    </row>
    <row r="17" spans="1:17">
      <c r="A17" s="73">
        <v>156</v>
      </c>
      <c r="B17" s="73" t="s">
        <v>48</v>
      </c>
      <c r="C17" s="73" t="s">
        <v>49</v>
      </c>
      <c r="D17" s="108" t="b">
        <v>1</v>
      </c>
      <c r="E17" s="72" t="b">
        <v>0</v>
      </c>
      <c r="F17" s="106" t="b">
        <v>0</v>
      </c>
      <c r="G17" s="108" t="b">
        <v>0</v>
      </c>
      <c r="H17" s="72" t="b">
        <v>0</v>
      </c>
      <c r="I17" s="106" t="b">
        <v>0</v>
      </c>
      <c r="J17" s="108" t="b">
        <v>0</v>
      </c>
      <c r="K17" s="72" t="b">
        <v>0</v>
      </c>
      <c r="L17" s="72" t="b">
        <v>0</v>
      </c>
      <c r="M17" s="72" t="b">
        <v>0</v>
      </c>
      <c r="N17" s="106" t="b">
        <v>0</v>
      </c>
      <c r="O17" s="107" t="b">
        <f t="shared" si="0"/>
        <v>0</v>
      </c>
      <c r="P17" s="71" t="b">
        <f t="shared" si="1"/>
        <v>0</v>
      </c>
      <c r="Q17" s="71" t="b">
        <f t="shared" si="2"/>
        <v>0</v>
      </c>
    </row>
    <row r="18" spans="1:17">
      <c r="A18" s="73">
        <v>158</v>
      </c>
      <c r="B18" s="73" t="s">
        <v>50</v>
      </c>
      <c r="C18" s="73" t="s">
        <v>51</v>
      </c>
      <c r="D18" s="108" t="b">
        <v>0</v>
      </c>
      <c r="E18" s="72" t="b">
        <v>0</v>
      </c>
      <c r="F18" s="106" t="b">
        <v>1</v>
      </c>
      <c r="G18" s="108" t="b">
        <v>0</v>
      </c>
      <c r="H18" s="72" t="b">
        <v>0</v>
      </c>
      <c r="I18" s="106" t="b">
        <v>0</v>
      </c>
      <c r="J18" s="108" t="b">
        <v>0</v>
      </c>
      <c r="K18" s="72" t="b">
        <v>0</v>
      </c>
      <c r="L18" s="72" t="b">
        <v>0</v>
      </c>
      <c r="M18" s="72" t="b">
        <v>0</v>
      </c>
      <c r="N18" s="106" t="b">
        <v>0</v>
      </c>
      <c r="O18" s="107" t="b">
        <f t="shared" si="0"/>
        <v>0</v>
      </c>
      <c r="P18" s="71" t="b">
        <f t="shared" si="1"/>
        <v>0</v>
      </c>
      <c r="Q18" s="71" t="b">
        <f t="shared" si="2"/>
        <v>0</v>
      </c>
    </row>
    <row r="19" spans="1:17">
      <c r="A19" s="73">
        <v>172</v>
      </c>
      <c r="B19" s="73" t="s">
        <v>52</v>
      </c>
      <c r="C19" s="73" t="s">
        <v>53</v>
      </c>
      <c r="D19" s="108" t="b">
        <v>0</v>
      </c>
      <c r="E19" s="72" t="b">
        <v>1</v>
      </c>
      <c r="F19" s="106" t="b">
        <v>0</v>
      </c>
      <c r="G19" s="108" t="b">
        <v>0</v>
      </c>
      <c r="H19" s="72" t="b">
        <v>0</v>
      </c>
      <c r="I19" s="106" t="b">
        <v>0</v>
      </c>
      <c r="J19" s="108" t="b">
        <v>0</v>
      </c>
      <c r="K19" s="72" t="b">
        <v>0</v>
      </c>
      <c r="L19" s="72" t="b">
        <v>0</v>
      </c>
      <c r="M19" s="72" t="b">
        <v>0</v>
      </c>
      <c r="N19" s="106" t="b">
        <v>0</v>
      </c>
      <c r="O19" s="107" t="b">
        <f t="shared" si="0"/>
        <v>0</v>
      </c>
      <c r="P19" s="71" t="b">
        <f t="shared" si="1"/>
        <v>0</v>
      </c>
      <c r="Q19" s="71" t="b">
        <f t="shared" si="2"/>
        <v>0</v>
      </c>
    </row>
    <row r="20" spans="1:17">
      <c r="A20" s="73">
        <v>174</v>
      </c>
      <c r="B20" s="73" t="s">
        <v>54</v>
      </c>
      <c r="C20" s="73" t="s">
        <v>55</v>
      </c>
      <c r="D20" s="108" t="b">
        <v>0</v>
      </c>
      <c r="E20" s="72" t="b">
        <v>0</v>
      </c>
      <c r="F20" s="106" t="b">
        <v>0</v>
      </c>
      <c r="G20" s="108" t="b">
        <v>0</v>
      </c>
      <c r="H20" s="72" t="b">
        <v>1</v>
      </c>
      <c r="I20" s="106" t="b">
        <v>0</v>
      </c>
      <c r="J20" s="108" t="b">
        <v>0</v>
      </c>
      <c r="K20" s="93" t="b">
        <v>0</v>
      </c>
      <c r="L20" s="72" t="b">
        <v>0</v>
      </c>
      <c r="M20" s="72" t="b">
        <v>0</v>
      </c>
      <c r="N20" s="106" t="b">
        <v>0</v>
      </c>
      <c r="O20" s="107" t="b">
        <f t="shared" si="0"/>
        <v>1</v>
      </c>
      <c r="P20" s="71" t="b">
        <f t="shared" si="1"/>
        <v>0</v>
      </c>
      <c r="Q20" s="71" t="b">
        <f t="shared" si="2"/>
        <v>0</v>
      </c>
    </row>
    <row r="21" spans="1:17">
      <c r="A21" s="73">
        <v>176</v>
      </c>
      <c r="B21" s="73" t="s">
        <v>56</v>
      </c>
      <c r="C21" s="73" t="s">
        <v>57</v>
      </c>
      <c r="D21" s="108" t="b">
        <v>0</v>
      </c>
      <c r="E21" s="72" t="b">
        <v>0</v>
      </c>
      <c r="F21" s="106" t="b">
        <v>0</v>
      </c>
      <c r="G21" s="108" t="b">
        <v>0</v>
      </c>
      <c r="H21" s="72" t="b">
        <v>0</v>
      </c>
      <c r="I21" s="106" t="b">
        <v>0</v>
      </c>
      <c r="J21" s="108" t="b">
        <v>0</v>
      </c>
      <c r="K21" s="72" t="b">
        <v>0</v>
      </c>
      <c r="L21" s="72" t="b">
        <v>0</v>
      </c>
      <c r="M21" s="72" t="b">
        <v>0</v>
      </c>
      <c r="N21" s="106" t="b">
        <v>0</v>
      </c>
      <c r="O21" s="107" t="b">
        <f t="shared" si="0"/>
        <v>0</v>
      </c>
      <c r="P21" s="71" t="b">
        <f t="shared" si="1"/>
        <v>0</v>
      </c>
      <c r="Q21" s="71" t="b">
        <f t="shared" si="2"/>
        <v>1</v>
      </c>
    </row>
    <row r="22" spans="1:17">
      <c r="A22" s="73">
        <v>178</v>
      </c>
      <c r="B22" s="73" t="s">
        <v>58</v>
      </c>
      <c r="C22" s="73" t="s">
        <v>59</v>
      </c>
      <c r="D22" s="108" t="b">
        <v>0</v>
      </c>
      <c r="E22" s="72" t="b">
        <v>1</v>
      </c>
      <c r="F22" s="106" t="b">
        <v>0</v>
      </c>
      <c r="G22" s="108" t="b">
        <v>0</v>
      </c>
      <c r="H22" s="72" t="b">
        <v>0</v>
      </c>
      <c r="I22" s="106" t="b">
        <v>0</v>
      </c>
      <c r="J22" s="108" t="b">
        <v>0</v>
      </c>
      <c r="K22" s="72" t="b">
        <v>0</v>
      </c>
      <c r="L22" s="72" t="b">
        <v>0</v>
      </c>
      <c r="M22" s="72" t="b">
        <v>0</v>
      </c>
      <c r="N22" s="106" t="b">
        <v>0</v>
      </c>
      <c r="O22" s="107" t="b">
        <f t="shared" si="0"/>
        <v>0</v>
      </c>
      <c r="P22" s="71" t="b">
        <f t="shared" si="1"/>
        <v>0</v>
      </c>
      <c r="Q22" s="71" t="b">
        <f t="shared" si="2"/>
        <v>0</v>
      </c>
    </row>
    <row r="23" spans="1:17">
      <c r="A23" s="73">
        <v>181</v>
      </c>
      <c r="B23" s="73" t="s">
        <v>60</v>
      </c>
      <c r="C23" s="73" t="s">
        <v>61</v>
      </c>
      <c r="D23" s="108" t="b">
        <v>0</v>
      </c>
      <c r="E23" s="72" t="b">
        <v>0</v>
      </c>
      <c r="F23" s="106" t="b">
        <v>0</v>
      </c>
      <c r="G23" s="108" t="b">
        <v>0</v>
      </c>
      <c r="H23" s="72" t="b">
        <v>0</v>
      </c>
      <c r="I23" s="106" t="b">
        <v>0</v>
      </c>
      <c r="J23" s="108" t="b">
        <v>0</v>
      </c>
      <c r="K23" s="72" t="b">
        <v>0</v>
      </c>
      <c r="L23" s="72" t="b">
        <v>0</v>
      </c>
      <c r="M23" s="72" t="b">
        <v>0</v>
      </c>
      <c r="N23" s="106" t="b">
        <v>0</v>
      </c>
      <c r="O23" s="107" t="b">
        <f t="shared" si="0"/>
        <v>0</v>
      </c>
      <c r="P23" s="71" t="b">
        <f t="shared" si="1"/>
        <v>0</v>
      </c>
      <c r="Q23" s="71" t="b">
        <f t="shared" si="2"/>
        <v>1</v>
      </c>
    </row>
    <row r="24" spans="1:17">
      <c r="A24" s="73">
        <v>182</v>
      </c>
      <c r="B24" s="73" t="s">
        <v>63</v>
      </c>
      <c r="C24" s="73" t="s">
        <v>64</v>
      </c>
      <c r="D24" s="108" t="b">
        <v>0</v>
      </c>
      <c r="E24" s="72" t="b">
        <v>1</v>
      </c>
      <c r="F24" s="106" t="b">
        <v>0</v>
      </c>
      <c r="G24" s="108" t="b">
        <v>0</v>
      </c>
      <c r="H24" s="72" t="b">
        <v>0</v>
      </c>
      <c r="I24" s="106" t="b">
        <v>0</v>
      </c>
      <c r="J24" s="108" t="b">
        <v>0</v>
      </c>
      <c r="K24" s="72" t="b">
        <v>0</v>
      </c>
      <c r="L24" s="72" t="b">
        <v>0</v>
      </c>
      <c r="M24" s="72" t="b">
        <v>0</v>
      </c>
      <c r="N24" s="106" t="b">
        <v>0</v>
      </c>
      <c r="O24" s="107" t="b">
        <f t="shared" si="0"/>
        <v>0</v>
      </c>
      <c r="P24" s="71" t="b">
        <f t="shared" si="1"/>
        <v>0</v>
      </c>
      <c r="Q24" s="71" t="b">
        <f t="shared" si="2"/>
        <v>0</v>
      </c>
    </row>
    <row r="25" spans="1:17">
      <c r="A25" s="73">
        <v>184</v>
      </c>
      <c r="B25" s="73" t="s">
        <v>65</v>
      </c>
      <c r="C25" s="73" t="s">
        <v>66</v>
      </c>
      <c r="D25" s="108" t="b">
        <v>0</v>
      </c>
      <c r="E25" s="72" t="b">
        <v>1</v>
      </c>
      <c r="F25" s="106" t="b">
        <v>0</v>
      </c>
      <c r="G25" s="108" t="b">
        <v>0</v>
      </c>
      <c r="H25" s="72" t="b">
        <v>0</v>
      </c>
      <c r="I25" s="106" t="b">
        <v>0</v>
      </c>
      <c r="J25" s="108" t="b">
        <v>0</v>
      </c>
      <c r="K25" s="72" t="b">
        <v>0</v>
      </c>
      <c r="L25" s="72" t="b">
        <v>0</v>
      </c>
      <c r="M25" s="72" t="b">
        <v>0</v>
      </c>
      <c r="N25" s="106" t="b">
        <v>0</v>
      </c>
      <c r="O25" s="107" t="b">
        <f t="shared" si="0"/>
        <v>0</v>
      </c>
      <c r="P25" s="71" t="b">
        <f t="shared" si="1"/>
        <v>0</v>
      </c>
      <c r="Q25" s="71" t="b">
        <f t="shared" si="2"/>
        <v>0</v>
      </c>
    </row>
    <row r="26" spans="1:17">
      <c r="A26" s="73">
        <v>186</v>
      </c>
      <c r="B26" s="73" t="s">
        <v>67</v>
      </c>
      <c r="C26" s="73" t="s">
        <v>68</v>
      </c>
      <c r="D26" s="108" t="b">
        <v>0</v>
      </c>
      <c r="E26" s="72" t="b">
        <v>0</v>
      </c>
      <c r="F26" s="106" t="b">
        <v>0</v>
      </c>
      <c r="G26" s="108" t="b">
        <v>0</v>
      </c>
      <c r="H26" s="72" t="b">
        <v>1</v>
      </c>
      <c r="I26" s="106" t="b">
        <v>0</v>
      </c>
      <c r="J26" s="108" t="b">
        <v>0</v>
      </c>
      <c r="K26" s="72" t="b">
        <v>0</v>
      </c>
      <c r="L26" s="72" t="b">
        <v>0</v>
      </c>
      <c r="M26" s="72" t="b">
        <v>0</v>
      </c>
      <c r="N26" s="106" t="b">
        <v>0</v>
      </c>
      <c r="O26" s="107" t="b">
        <f t="shared" si="0"/>
        <v>1</v>
      </c>
      <c r="P26" s="71" t="b">
        <f t="shared" si="1"/>
        <v>0</v>
      </c>
      <c r="Q26" s="71" t="b">
        <f t="shared" si="2"/>
        <v>0</v>
      </c>
    </row>
    <row r="27" spans="1:17">
      <c r="A27" s="73">
        <v>193</v>
      </c>
      <c r="B27" s="73" t="s">
        <v>69</v>
      </c>
      <c r="C27" s="73" t="s">
        <v>70</v>
      </c>
      <c r="D27" s="108" t="b">
        <v>0</v>
      </c>
      <c r="E27" s="72" t="b">
        <v>0</v>
      </c>
      <c r="F27" s="106" t="b">
        <v>1</v>
      </c>
      <c r="G27" s="108" t="b">
        <v>0</v>
      </c>
      <c r="H27" s="72" t="b">
        <v>0</v>
      </c>
      <c r="I27" s="106" t="b">
        <v>0</v>
      </c>
      <c r="J27" s="108" t="b">
        <v>0</v>
      </c>
      <c r="K27" s="72" t="b">
        <v>0</v>
      </c>
      <c r="L27" s="72" t="b">
        <v>0</v>
      </c>
      <c r="M27" s="72" t="b">
        <v>0</v>
      </c>
      <c r="N27" s="106" t="b">
        <v>0</v>
      </c>
      <c r="O27" s="107" t="b">
        <f t="shared" si="0"/>
        <v>0</v>
      </c>
      <c r="P27" s="71" t="b">
        <f t="shared" si="1"/>
        <v>0</v>
      </c>
      <c r="Q27" s="71" t="b">
        <f t="shared" si="2"/>
        <v>0</v>
      </c>
    </row>
    <row r="28" spans="1:17">
      <c r="A28" s="73">
        <v>196</v>
      </c>
      <c r="B28" s="73" t="s">
        <v>71</v>
      </c>
      <c r="C28" s="73" t="s">
        <v>72</v>
      </c>
      <c r="D28" s="108" t="b">
        <v>0</v>
      </c>
      <c r="E28" s="72" t="b">
        <v>0</v>
      </c>
      <c r="F28" s="106" t="b">
        <v>1</v>
      </c>
      <c r="G28" s="108" t="b">
        <v>0</v>
      </c>
      <c r="H28" s="72" t="b">
        <v>0</v>
      </c>
      <c r="I28" s="106" t="b">
        <v>0</v>
      </c>
      <c r="J28" s="108" t="b">
        <v>0</v>
      </c>
      <c r="K28" s="72" t="b">
        <v>0</v>
      </c>
      <c r="L28" s="72" t="b">
        <v>0</v>
      </c>
      <c r="M28" s="72" t="b">
        <v>0</v>
      </c>
      <c r="N28" s="106" t="b">
        <v>0</v>
      </c>
      <c r="O28" s="107" t="b">
        <f t="shared" si="0"/>
        <v>0</v>
      </c>
      <c r="P28" s="71" t="b">
        <f t="shared" si="1"/>
        <v>0</v>
      </c>
      <c r="Q28" s="71" t="b">
        <f t="shared" si="2"/>
        <v>0</v>
      </c>
    </row>
    <row r="29" spans="1:17">
      <c r="A29" s="73">
        <v>199</v>
      </c>
      <c r="B29" s="73" t="s">
        <v>73</v>
      </c>
      <c r="C29" s="73" t="s">
        <v>74</v>
      </c>
      <c r="D29" s="108" t="b">
        <v>0</v>
      </c>
      <c r="E29" s="72" t="b">
        <v>0</v>
      </c>
      <c r="F29" s="106" t="b">
        <v>0</v>
      </c>
      <c r="G29" s="108" t="b">
        <v>0</v>
      </c>
      <c r="H29" s="72" t="b">
        <v>1</v>
      </c>
      <c r="I29" s="106" t="b">
        <v>0</v>
      </c>
      <c r="J29" s="108" t="b">
        <v>0</v>
      </c>
      <c r="K29" s="72" t="b">
        <v>0</v>
      </c>
      <c r="L29" s="72" t="b">
        <v>0</v>
      </c>
      <c r="M29" s="72" t="b">
        <v>0</v>
      </c>
      <c r="N29" s="106" t="b">
        <v>0</v>
      </c>
      <c r="O29" s="107" t="b">
        <f t="shared" si="0"/>
        <v>1</v>
      </c>
      <c r="P29" s="71" t="b">
        <f t="shared" si="1"/>
        <v>0</v>
      </c>
      <c r="Q29" s="71" t="b">
        <f t="shared" si="2"/>
        <v>0</v>
      </c>
    </row>
    <row r="30" spans="1:17">
      <c r="A30" s="73">
        <v>213</v>
      </c>
      <c r="B30" s="73" t="s">
        <v>75</v>
      </c>
      <c r="C30" s="73" t="s">
        <v>76</v>
      </c>
      <c r="D30" s="108" t="b">
        <v>0</v>
      </c>
      <c r="E30" s="72" t="b">
        <v>0</v>
      </c>
      <c r="F30" s="106" t="b">
        <v>0</v>
      </c>
      <c r="G30" s="108" t="b">
        <v>0</v>
      </c>
      <c r="H30" s="72" t="b">
        <v>0</v>
      </c>
      <c r="I30" s="106" t="b">
        <v>0</v>
      </c>
      <c r="J30" s="108" t="b">
        <v>1</v>
      </c>
      <c r="K30" s="72" t="b">
        <v>0</v>
      </c>
      <c r="L30" s="72" t="b">
        <v>0</v>
      </c>
      <c r="M30" s="72" t="b">
        <v>0</v>
      </c>
      <c r="N30" s="106" t="b">
        <v>0</v>
      </c>
      <c r="O30" s="107" t="b">
        <f t="shared" si="0"/>
        <v>0</v>
      </c>
      <c r="P30" s="71" t="b">
        <f t="shared" si="1"/>
        <v>1</v>
      </c>
      <c r="Q30" s="71" t="b">
        <f t="shared" si="2"/>
        <v>0</v>
      </c>
    </row>
    <row r="31" spans="1:17">
      <c r="A31" s="73">
        <v>218</v>
      </c>
      <c r="B31" s="73" t="s">
        <v>77</v>
      </c>
      <c r="C31" s="73" t="s">
        <v>78</v>
      </c>
      <c r="D31" s="108" t="b">
        <v>0</v>
      </c>
      <c r="E31" s="72" t="b">
        <v>0</v>
      </c>
      <c r="F31" s="106" t="b">
        <v>0</v>
      </c>
      <c r="G31" s="108" t="b">
        <v>0</v>
      </c>
      <c r="H31" s="72" t="b">
        <v>0</v>
      </c>
      <c r="I31" s="106" t="b">
        <v>0</v>
      </c>
      <c r="J31" s="108" t="b">
        <v>0</v>
      </c>
      <c r="K31" s="72" t="b">
        <v>0</v>
      </c>
      <c r="L31" s="72" t="b">
        <v>0</v>
      </c>
      <c r="M31" s="72" t="b">
        <v>0</v>
      </c>
      <c r="N31" s="106" t="b">
        <v>0</v>
      </c>
      <c r="O31" s="107" t="b">
        <f t="shared" ref="O31:O94" si="3">OR(G31,H31,I31)</f>
        <v>0</v>
      </c>
      <c r="P31" s="71" t="b">
        <f t="shared" ref="P31:P94" si="4">OR(J31,K31,L31,M31,N31)</f>
        <v>0</v>
      </c>
      <c r="Q31" s="71" t="b">
        <f t="shared" si="2"/>
        <v>1</v>
      </c>
    </row>
    <row r="32" spans="1:17">
      <c r="A32" s="73">
        <v>223</v>
      </c>
      <c r="B32" s="73" t="s">
        <v>79</v>
      </c>
      <c r="C32" s="73" t="s">
        <v>80</v>
      </c>
      <c r="D32" s="108" t="b">
        <v>0</v>
      </c>
      <c r="E32" s="72" t="b">
        <v>0</v>
      </c>
      <c r="F32" s="106" t="b">
        <v>0</v>
      </c>
      <c r="G32" s="108" t="b">
        <v>1</v>
      </c>
      <c r="H32" s="72" t="b">
        <v>0</v>
      </c>
      <c r="I32" s="106" t="b">
        <v>0</v>
      </c>
      <c r="J32" s="108" t="b">
        <v>0</v>
      </c>
      <c r="K32" s="72" t="b">
        <v>0</v>
      </c>
      <c r="L32" s="72" t="b">
        <v>0</v>
      </c>
      <c r="M32" s="72" t="b">
        <v>0</v>
      </c>
      <c r="N32" s="106" t="b">
        <v>0</v>
      </c>
      <c r="O32" s="107" t="b">
        <f t="shared" si="3"/>
        <v>1</v>
      </c>
      <c r="P32" s="71" t="b">
        <f t="shared" si="4"/>
        <v>0</v>
      </c>
      <c r="Q32" s="71" t="b">
        <f t="shared" si="2"/>
        <v>0</v>
      </c>
    </row>
    <row r="33" spans="1:17">
      <c r="A33" s="73">
        <v>228</v>
      </c>
      <c r="B33" s="73" t="s">
        <v>81</v>
      </c>
      <c r="C33" s="73" t="s">
        <v>82</v>
      </c>
      <c r="D33" s="108" t="b">
        <v>0</v>
      </c>
      <c r="E33" s="72" t="b">
        <v>0</v>
      </c>
      <c r="F33" s="106" t="b">
        <v>0</v>
      </c>
      <c r="G33" s="108" t="b">
        <v>1</v>
      </c>
      <c r="H33" s="72" t="b">
        <v>0</v>
      </c>
      <c r="I33" s="106" t="b">
        <v>0</v>
      </c>
      <c r="J33" s="108" t="b">
        <v>0</v>
      </c>
      <c r="K33" s="72" t="b">
        <v>0</v>
      </c>
      <c r="L33" s="72" t="b">
        <v>0</v>
      </c>
      <c r="M33" s="72" t="b">
        <v>0</v>
      </c>
      <c r="N33" s="106" t="b">
        <v>0</v>
      </c>
      <c r="O33" s="107" t="b">
        <f t="shared" si="3"/>
        <v>1</v>
      </c>
      <c r="P33" s="71" t="b">
        <f t="shared" si="4"/>
        <v>0</v>
      </c>
      <c r="Q33" s="71" t="b">
        <f t="shared" si="2"/>
        <v>0</v>
      </c>
    </row>
    <row r="34" spans="1:17">
      <c r="A34" s="73">
        <v>233</v>
      </c>
      <c r="B34" s="73" t="s">
        <v>83</v>
      </c>
      <c r="C34" s="73" t="s">
        <v>84</v>
      </c>
      <c r="D34" s="108" t="b">
        <v>0</v>
      </c>
      <c r="E34" s="72" t="b">
        <v>0</v>
      </c>
      <c r="F34" s="106" t="b">
        <v>0</v>
      </c>
      <c r="G34" s="108" t="b">
        <v>1</v>
      </c>
      <c r="H34" s="72" t="b">
        <v>0</v>
      </c>
      <c r="I34" s="106" t="b">
        <v>0</v>
      </c>
      <c r="J34" s="108" t="b">
        <v>0</v>
      </c>
      <c r="K34" s="72" t="b">
        <v>0</v>
      </c>
      <c r="L34" s="72" t="b">
        <v>0</v>
      </c>
      <c r="M34" s="72" t="b">
        <v>0</v>
      </c>
      <c r="N34" s="106" t="b">
        <v>0</v>
      </c>
      <c r="O34" s="107" t="b">
        <f t="shared" si="3"/>
        <v>1</v>
      </c>
      <c r="P34" s="71" t="b">
        <f t="shared" si="4"/>
        <v>0</v>
      </c>
      <c r="Q34" s="71" t="b">
        <f t="shared" si="2"/>
        <v>0</v>
      </c>
    </row>
    <row r="35" spans="1:17">
      <c r="A35" s="73">
        <v>238</v>
      </c>
      <c r="B35" s="73" t="s">
        <v>85</v>
      </c>
      <c r="C35" s="73" t="s">
        <v>86</v>
      </c>
      <c r="D35" s="108" t="b">
        <v>0</v>
      </c>
      <c r="E35" s="72" t="b">
        <v>0</v>
      </c>
      <c r="F35" s="106" t="b">
        <v>0</v>
      </c>
      <c r="G35" s="108" t="b">
        <v>0</v>
      </c>
      <c r="H35" s="72" t="b">
        <v>0</v>
      </c>
      <c r="I35" s="106" t="b">
        <v>0</v>
      </c>
      <c r="J35" s="108" t="b">
        <v>0</v>
      </c>
      <c r="K35" s="72" t="b">
        <v>0</v>
      </c>
      <c r="L35" s="72" t="b">
        <v>0</v>
      </c>
      <c r="M35" s="72" t="b">
        <v>0</v>
      </c>
      <c r="N35" s="106" t="b">
        <v>0</v>
      </c>
      <c r="O35" s="107" t="b">
        <f t="shared" si="3"/>
        <v>0</v>
      </c>
      <c r="P35" s="71" t="b">
        <f t="shared" si="4"/>
        <v>0</v>
      </c>
      <c r="Q35" s="71" t="b">
        <f t="shared" si="2"/>
        <v>1</v>
      </c>
    </row>
    <row r="36" spans="1:17">
      <c r="A36" s="73">
        <v>243</v>
      </c>
      <c r="B36" s="73" t="s">
        <v>87</v>
      </c>
      <c r="C36" s="73" t="s">
        <v>88</v>
      </c>
      <c r="D36" s="108" t="b">
        <v>0</v>
      </c>
      <c r="E36" s="72" t="b">
        <v>0</v>
      </c>
      <c r="F36" s="106" t="b">
        <v>0</v>
      </c>
      <c r="G36" s="108" t="b">
        <v>0</v>
      </c>
      <c r="H36" s="72" t="b">
        <v>0</v>
      </c>
      <c r="I36" s="106" t="b">
        <v>0</v>
      </c>
      <c r="J36" s="108" t="b">
        <v>0</v>
      </c>
      <c r="K36" s="72" t="b">
        <v>0</v>
      </c>
      <c r="L36" s="72" t="b">
        <v>0</v>
      </c>
      <c r="M36" s="72" t="b">
        <v>0</v>
      </c>
      <c r="N36" s="106" t="b">
        <v>0</v>
      </c>
      <c r="O36" s="107" t="b">
        <f t="shared" si="3"/>
        <v>0</v>
      </c>
      <c r="P36" s="71" t="b">
        <f t="shared" si="4"/>
        <v>0</v>
      </c>
      <c r="Q36" s="71" t="b">
        <f t="shared" si="2"/>
        <v>1</v>
      </c>
    </row>
    <row r="37" spans="1:17">
      <c r="A37" s="73">
        <v>248</v>
      </c>
      <c r="B37" s="73" t="s">
        <v>89</v>
      </c>
      <c r="C37" s="73" t="s">
        <v>90</v>
      </c>
      <c r="D37" s="108" t="b">
        <v>0</v>
      </c>
      <c r="E37" s="72" t="b">
        <v>0</v>
      </c>
      <c r="F37" s="106" t="b">
        <v>0</v>
      </c>
      <c r="G37" s="108" t="b">
        <v>0</v>
      </c>
      <c r="H37" s="72" t="b">
        <v>0</v>
      </c>
      <c r="I37" s="106" t="b">
        <v>0</v>
      </c>
      <c r="J37" s="108" t="b">
        <v>0</v>
      </c>
      <c r="K37" s="72" t="b">
        <v>0</v>
      </c>
      <c r="L37" s="72" t="b">
        <v>0</v>
      </c>
      <c r="M37" s="72" t="b">
        <v>0</v>
      </c>
      <c r="N37" s="106" t="b">
        <v>0</v>
      </c>
      <c r="O37" s="107" t="b">
        <f t="shared" si="3"/>
        <v>0</v>
      </c>
      <c r="P37" s="71" t="b">
        <f t="shared" si="4"/>
        <v>0</v>
      </c>
      <c r="Q37" s="71" t="b">
        <f t="shared" si="2"/>
        <v>1</v>
      </c>
    </row>
    <row r="38" spans="1:17">
      <c r="A38" s="73">
        <v>253</v>
      </c>
      <c r="B38" s="73" t="s">
        <v>91</v>
      </c>
      <c r="C38" s="73" t="s">
        <v>92</v>
      </c>
      <c r="D38" s="108" t="b">
        <v>0</v>
      </c>
      <c r="E38" s="72" t="b">
        <v>0</v>
      </c>
      <c r="F38" s="106" t="b">
        <v>0</v>
      </c>
      <c r="G38" s="108" t="b">
        <v>0</v>
      </c>
      <c r="H38" s="72" t="b">
        <v>0</v>
      </c>
      <c r="I38" s="106" t="b">
        <v>0</v>
      </c>
      <c r="J38" s="108" t="b">
        <v>0</v>
      </c>
      <c r="K38" s="72" t="b">
        <v>0</v>
      </c>
      <c r="L38" s="72" t="b">
        <v>0</v>
      </c>
      <c r="M38" s="72" t="b">
        <v>0</v>
      </c>
      <c r="N38" s="106" t="b">
        <v>0</v>
      </c>
      <c r="O38" s="107" t="b">
        <f t="shared" si="3"/>
        <v>0</v>
      </c>
      <c r="P38" s="71" t="b">
        <f t="shared" si="4"/>
        <v>0</v>
      </c>
      <c r="Q38" s="71" t="b">
        <f t="shared" si="2"/>
        <v>1</v>
      </c>
    </row>
    <row r="39" spans="1:17">
      <c r="A39" s="73">
        <v>258</v>
      </c>
      <c r="B39" s="73" t="s">
        <v>93</v>
      </c>
      <c r="C39" s="73" t="s">
        <v>94</v>
      </c>
      <c r="D39" s="108" t="b">
        <v>0</v>
      </c>
      <c r="E39" s="72" t="b">
        <v>0</v>
      </c>
      <c r="F39" s="106" t="b">
        <v>0</v>
      </c>
      <c r="G39" s="108" t="b">
        <v>0</v>
      </c>
      <c r="H39" s="72" t="b">
        <v>0</v>
      </c>
      <c r="I39" s="106" t="b">
        <v>0</v>
      </c>
      <c r="J39" s="108" t="b">
        <v>0</v>
      </c>
      <c r="K39" s="72" t="b">
        <v>0</v>
      </c>
      <c r="L39" s="72" t="b">
        <v>0</v>
      </c>
      <c r="M39" s="72" t="b">
        <v>0</v>
      </c>
      <c r="N39" s="106" t="b">
        <v>0</v>
      </c>
      <c r="O39" s="107" t="b">
        <f t="shared" si="3"/>
        <v>0</v>
      </c>
      <c r="P39" s="71" t="b">
        <f t="shared" si="4"/>
        <v>0</v>
      </c>
      <c r="Q39" s="71" t="b">
        <f t="shared" si="2"/>
        <v>1</v>
      </c>
    </row>
    <row r="40" spans="1:17">
      <c r="A40" s="73">
        <v>263</v>
      </c>
      <c r="B40" s="73" t="s">
        <v>95</v>
      </c>
      <c r="C40" s="73" t="s">
        <v>96</v>
      </c>
      <c r="D40" s="108" t="b">
        <v>0</v>
      </c>
      <c r="E40" s="72" t="b">
        <v>0</v>
      </c>
      <c r="F40" s="106" t="b">
        <v>0</v>
      </c>
      <c r="G40" s="108" t="b">
        <v>0</v>
      </c>
      <c r="H40" s="72" t="b">
        <v>0</v>
      </c>
      <c r="I40" s="106" t="b">
        <v>0</v>
      </c>
      <c r="J40" s="108" t="b">
        <v>0</v>
      </c>
      <c r="K40" s="72" t="b">
        <v>0</v>
      </c>
      <c r="L40" s="72" t="b">
        <v>0</v>
      </c>
      <c r="M40" s="72" t="b">
        <v>0</v>
      </c>
      <c r="N40" s="106" t="b">
        <v>0</v>
      </c>
      <c r="O40" s="107" t="b">
        <f t="shared" si="3"/>
        <v>0</v>
      </c>
      <c r="P40" s="71" t="b">
        <f t="shared" si="4"/>
        <v>0</v>
      </c>
      <c r="Q40" s="71" t="b">
        <f t="shared" si="2"/>
        <v>1</v>
      </c>
    </row>
    <row r="41" spans="1:17">
      <c r="A41" s="73">
        <v>268</v>
      </c>
      <c r="B41" s="73" t="s">
        <v>97</v>
      </c>
      <c r="C41" s="73" t="s">
        <v>98</v>
      </c>
      <c r="D41" s="108" t="b">
        <v>0</v>
      </c>
      <c r="E41" s="72" t="b">
        <v>0</v>
      </c>
      <c r="F41" s="106" t="b">
        <v>0</v>
      </c>
      <c r="G41" s="108" t="b">
        <v>0</v>
      </c>
      <c r="H41" s="72" t="b">
        <v>0</v>
      </c>
      <c r="I41" s="106" t="b">
        <v>0</v>
      </c>
      <c r="J41" s="108" t="b">
        <v>0</v>
      </c>
      <c r="K41" s="72" t="b">
        <v>0</v>
      </c>
      <c r="L41" s="72" t="b">
        <v>0</v>
      </c>
      <c r="M41" s="72" t="b">
        <v>0</v>
      </c>
      <c r="N41" s="106" t="b">
        <v>0</v>
      </c>
      <c r="O41" s="107" t="b">
        <f t="shared" si="3"/>
        <v>0</v>
      </c>
      <c r="P41" s="71" t="b">
        <f t="shared" si="4"/>
        <v>0</v>
      </c>
      <c r="Q41" s="71" t="b">
        <f t="shared" si="2"/>
        <v>1</v>
      </c>
    </row>
    <row r="42" spans="1:17">
      <c r="A42" s="73">
        <v>273</v>
      </c>
      <c r="B42" s="73" t="s">
        <v>99</v>
      </c>
      <c r="C42" s="73" t="s">
        <v>100</v>
      </c>
      <c r="D42" s="108" t="b">
        <v>0</v>
      </c>
      <c r="E42" s="72" t="b">
        <v>0</v>
      </c>
      <c r="F42" s="106" t="b">
        <v>0</v>
      </c>
      <c r="G42" s="108" t="b">
        <v>1</v>
      </c>
      <c r="H42" s="72" t="b">
        <v>0</v>
      </c>
      <c r="I42" s="106" t="b">
        <v>0</v>
      </c>
      <c r="J42" s="108" t="b">
        <v>0</v>
      </c>
      <c r="K42" s="72" t="b">
        <v>0</v>
      </c>
      <c r="L42" s="72" t="b">
        <v>0</v>
      </c>
      <c r="M42" s="72" t="b">
        <v>0</v>
      </c>
      <c r="N42" s="106" t="b">
        <v>0</v>
      </c>
      <c r="O42" s="107" t="b">
        <f t="shared" si="3"/>
        <v>1</v>
      </c>
      <c r="P42" s="71" t="b">
        <f t="shared" si="4"/>
        <v>0</v>
      </c>
      <c r="Q42" s="71" t="b">
        <f t="shared" si="2"/>
        <v>0</v>
      </c>
    </row>
    <row r="43" spans="1:17">
      <c r="A43" s="73">
        <v>278</v>
      </c>
      <c r="B43" s="73" t="s">
        <v>101</v>
      </c>
      <c r="C43" s="73" t="s">
        <v>102</v>
      </c>
      <c r="D43" s="108" t="b">
        <v>0</v>
      </c>
      <c r="E43" s="72" t="b">
        <v>0</v>
      </c>
      <c r="F43" s="106" t="b">
        <v>0</v>
      </c>
      <c r="G43" s="108" t="b">
        <v>0</v>
      </c>
      <c r="H43" s="72" t="b">
        <v>0</v>
      </c>
      <c r="I43" s="106" t="b">
        <v>0</v>
      </c>
      <c r="J43" s="108" t="b">
        <v>0</v>
      </c>
      <c r="K43" s="72" t="b">
        <v>0</v>
      </c>
      <c r="L43" s="72" t="b">
        <v>0</v>
      </c>
      <c r="M43" s="72" t="b">
        <v>0</v>
      </c>
      <c r="N43" s="106" t="b">
        <v>0</v>
      </c>
      <c r="O43" s="107" t="b">
        <f t="shared" si="3"/>
        <v>0</v>
      </c>
      <c r="P43" s="71" t="b">
        <f t="shared" si="4"/>
        <v>0</v>
      </c>
      <c r="Q43" s="71" t="b">
        <f t="shared" si="2"/>
        <v>1</v>
      </c>
    </row>
    <row r="44" spans="1:17">
      <c r="A44" s="73">
        <v>283</v>
      </c>
      <c r="B44" s="73" t="s">
        <v>103</v>
      </c>
      <c r="C44" s="73" t="s">
        <v>104</v>
      </c>
      <c r="D44" s="108" t="b">
        <v>0</v>
      </c>
      <c r="E44" s="72" t="b">
        <v>0</v>
      </c>
      <c r="F44" s="106" t="b">
        <v>0</v>
      </c>
      <c r="G44" s="108" t="b">
        <v>0</v>
      </c>
      <c r="H44" s="72" t="b">
        <v>0</v>
      </c>
      <c r="I44" s="106" t="b">
        <v>0</v>
      </c>
      <c r="J44" s="108" t="b">
        <v>0</v>
      </c>
      <c r="K44" s="72" t="b">
        <v>0</v>
      </c>
      <c r="L44" s="72" t="b">
        <v>0</v>
      </c>
      <c r="M44" s="72" t="b">
        <v>0</v>
      </c>
      <c r="N44" s="106" t="b">
        <v>0</v>
      </c>
      <c r="O44" s="107" t="b">
        <f t="shared" si="3"/>
        <v>0</v>
      </c>
      <c r="P44" s="71" t="b">
        <f t="shared" si="4"/>
        <v>0</v>
      </c>
      <c r="Q44" s="71" t="b">
        <f t="shared" si="2"/>
        <v>1</v>
      </c>
    </row>
    <row r="45" spans="1:17">
      <c r="A45" s="73">
        <v>288</v>
      </c>
      <c r="B45" s="73" t="s">
        <v>105</v>
      </c>
      <c r="C45" s="73" t="s">
        <v>106</v>
      </c>
      <c r="D45" s="108" t="b">
        <v>0</v>
      </c>
      <c r="E45" s="72" t="b">
        <v>0</v>
      </c>
      <c r="F45" s="106" t="b">
        <v>0</v>
      </c>
      <c r="G45" s="108" t="b">
        <v>0</v>
      </c>
      <c r="H45" s="72" t="b">
        <v>0</v>
      </c>
      <c r="I45" s="106" t="b">
        <v>0</v>
      </c>
      <c r="J45" s="108" t="b">
        <v>0</v>
      </c>
      <c r="K45" s="72" t="b">
        <v>0</v>
      </c>
      <c r="L45" s="72" t="b">
        <v>0</v>
      </c>
      <c r="M45" s="72" t="b">
        <v>0</v>
      </c>
      <c r="N45" s="106" t="b">
        <v>0</v>
      </c>
      <c r="O45" s="107" t="b">
        <f t="shared" si="3"/>
        <v>0</v>
      </c>
      <c r="P45" s="71" t="b">
        <f t="shared" si="4"/>
        <v>0</v>
      </c>
      <c r="Q45" s="71" t="b">
        <f t="shared" si="2"/>
        <v>1</v>
      </c>
    </row>
    <row r="46" spans="1:17">
      <c r="A46" s="73">
        <v>293</v>
      </c>
      <c r="B46" s="73" t="s">
        <v>107</v>
      </c>
      <c r="C46" s="73" t="s">
        <v>108</v>
      </c>
      <c r="D46" s="108" t="b">
        <v>0</v>
      </c>
      <c r="E46" s="72" t="b">
        <v>0</v>
      </c>
      <c r="F46" s="106" t="b">
        <v>0</v>
      </c>
      <c r="G46" s="108" t="b">
        <v>1</v>
      </c>
      <c r="H46" s="72" t="b">
        <v>0</v>
      </c>
      <c r="I46" s="106" t="b">
        <v>0</v>
      </c>
      <c r="J46" s="108" t="b">
        <v>0</v>
      </c>
      <c r="K46" s="72" t="b">
        <v>0</v>
      </c>
      <c r="L46" s="72" t="b">
        <v>0</v>
      </c>
      <c r="M46" s="72" t="b">
        <v>0</v>
      </c>
      <c r="N46" s="106" t="b">
        <v>0</v>
      </c>
      <c r="O46" s="107" t="b">
        <f t="shared" si="3"/>
        <v>1</v>
      </c>
      <c r="P46" s="71" t="b">
        <f t="shared" si="4"/>
        <v>0</v>
      </c>
      <c r="Q46" s="71" t="b">
        <f t="shared" si="2"/>
        <v>0</v>
      </c>
    </row>
    <row r="47" spans="1:17">
      <c r="A47" s="73">
        <v>298</v>
      </c>
      <c r="B47" s="73" t="s">
        <v>109</v>
      </c>
      <c r="C47" s="73" t="s">
        <v>110</v>
      </c>
      <c r="D47" s="108" t="b">
        <v>0</v>
      </c>
      <c r="E47" s="72" t="b">
        <v>0</v>
      </c>
      <c r="F47" s="106" t="b">
        <v>0</v>
      </c>
      <c r="G47" s="108" t="b">
        <v>0</v>
      </c>
      <c r="H47" s="72" t="b">
        <v>0</v>
      </c>
      <c r="I47" s="106" t="b">
        <v>0</v>
      </c>
      <c r="J47" s="108" t="b">
        <v>0</v>
      </c>
      <c r="K47" s="72" t="b">
        <v>0</v>
      </c>
      <c r="L47" s="72" t="b">
        <v>0</v>
      </c>
      <c r="M47" s="72" t="b">
        <v>0</v>
      </c>
      <c r="N47" s="106" t="b">
        <v>0</v>
      </c>
      <c r="O47" s="107" t="b">
        <f t="shared" si="3"/>
        <v>0</v>
      </c>
      <c r="P47" s="71" t="b">
        <f t="shared" si="4"/>
        <v>0</v>
      </c>
      <c r="Q47" s="71" t="b">
        <f t="shared" si="2"/>
        <v>1</v>
      </c>
    </row>
    <row r="48" spans="1:17">
      <c r="A48" s="73">
        <v>299</v>
      </c>
      <c r="B48" s="73" t="s">
        <v>111</v>
      </c>
      <c r="C48" s="73" t="s">
        <v>112</v>
      </c>
      <c r="D48" s="108" t="b">
        <v>0</v>
      </c>
      <c r="E48" s="72" t="b">
        <v>0</v>
      </c>
      <c r="F48" s="106" t="b">
        <v>0</v>
      </c>
      <c r="G48" s="108" t="b">
        <v>0</v>
      </c>
      <c r="H48" s="72" t="b">
        <v>0</v>
      </c>
      <c r="I48" s="106" t="b">
        <v>0</v>
      </c>
      <c r="J48" s="108" t="b">
        <v>0</v>
      </c>
      <c r="K48" s="72" t="b">
        <v>0</v>
      </c>
      <c r="L48" s="72" t="b">
        <v>0</v>
      </c>
      <c r="M48" s="72" t="b">
        <v>0</v>
      </c>
      <c r="N48" s="106" t="b">
        <v>0</v>
      </c>
      <c r="O48" s="107" t="b">
        <f t="shared" si="3"/>
        <v>0</v>
      </c>
      <c r="P48" s="71" t="b">
        <f t="shared" si="4"/>
        <v>0</v>
      </c>
      <c r="Q48" s="71" t="b">
        <f t="shared" si="2"/>
        <v>1</v>
      </c>
    </row>
    <row r="49" spans="1:17">
      <c r="A49" s="73">
        <v>311</v>
      </c>
      <c r="B49" s="73" t="s">
        <v>113</v>
      </c>
      <c r="C49" s="73" t="s">
        <v>114</v>
      </c>
      <c r="D49" s="108" t="b">
        <v>0</v>
      </c>
      <c r="E49" s="72" t="b">
        <v>0</v>
      </c>
      <c r="F49" s="106" t="b">
        <v>0</v>
      </c>
      <c r="G49" s="108" t="b">
        <v>0</v>
      </c>
      <c r="H49" s="72" t="b">
        <v>0</v>
      </c>
      <c r="I49" s="106" t="b">
        <v>0</v>
      </c>
      <c r="J49" s="108" t="b">
        <v>0</v>
      </c>
      <c r="K49" s="72" t="b">
        <v>0</v>
      </c>
      <c r="L49" s="72" t="b">
        <v>0</v>
      </c>
      <c r="M49" s="72" t="b">
        <v>0</v>
      </c>
      <c r="N49" s="106" t="b">
        <v>0</v>
      </c>
      <c r="O49" s="107" t="b">
        <f t="shared" si="3"/>
        <v>0</v>
      </c>
      <c r="P49" s="71" t="b">
        <f t="shared" si="4"/>
        <v>0</v>
      </c>
      <c r="Q49" s="71" t="b">
        <f t="shared" si="2"/>
        <v>1</v>
      </c>
    </row>
    <row r="50" spans="1:17">
      <c r="A50" s="73">
        <v>313</v>
      </c>
      <c r="B50" s="73" t="s">
        <v>115</v>
      </c>
      <c r="C50" s="73" t="s">
        <v>389</v>
      </c>
      <c r="D50" s="108" t="b">
        <v>0</v>
      </c>
      <c r="E50" s="72" t="b">
        <v>0</v>
      </c>
      <c r="F50" s="106" t="b">
        <v>0</v>
      </c>
      <c r="G50" s="108" t="b">
        <v>0</v>
      </c>
      <c r="H50" s="72" t="b">
        <v>0</v>
      </c>
      <c r="I50" s="106" t="b">
        <v>0</v>
      </c>
      <c r="J50" s="108" t="b">
        <v>0</v>
      </c>
      <c r="K50" s="72" t="b">
        <v>0</v>
      </c>
      <c r="L50" s="72" t="b">
        <v>0</v>
      </c>
      <c r="M50" s="72" t="b">
        <v>0</v>
      </c>
      <c r="N50" s="106" t="b">
        <v>0</v>
      </c>
      <c r="O50" s="107" t="b">
        <f t="shared" si="3"/>
        <v>0</v>
      </c>
      <c r="P50" s="71" t="b">
        <f t="shared" si="4"/>
        <v>0</v>
      </c>
      <c r="Q50" s="71" t="b">
        <f t="shared" si="2"/>
        <v>1</v>
      </c>
    </row>
    <row r="51" spans="1:17">
      <c r="A51" s="73">
        <v>316</v>
      </c>
      <c r="B51" s="73" t="s">
        <v>116</v>
      </c>
      <c r="C51" s="73" t="s">
        <v>117</v>
      </c>
      <c r="D51" s="108" t="b">
        <v>0</v>
      </c>
      <c r="E51" s="72" t="b">
        <v>0</v>
      </c>
      <c r="F51" s="106" t="b">
        <v>0</v>
      </c>
      <c r="G51" s="108" t="b">
        <v>0</v>
      </c>
      <c r="H51" s="72" t="b">
        <v>0</v>
      </c>
      <c r="I51" s="106" t="b">
        <v>0</v>
      </c>
      <c r="J51" s="108" t="b">
        <v>0</v>
      </c>
      <c r="K51" s="72" t="b">
        <v>0</v>
      </c>
      <c r="L51" s="72" t="b">
        <v>0</v>
      </c>
      <c r="M51" s="72" t="b">
        <v>0</v>
      </c>
      <c r="N51" s="106" t="b">
        <v>0</v>
      </c>
      <c r="O51" s="107" t="b">
        <f t="shared" si="3"/>
        <v>0</v>
      </c>
      <c r="P51" s="71" t="b">
        <f t="shared" si="4"/>
        <v>0</v>
      </c>
      <c r="Q51" s="71" t="b">
        <f t="shared" si="2"/>
        <v>1</v>
      </c>
    </row>
    <row r="52" spans="1:17">
      <c r="A52" s="73">
        <v>321</v>
      </c>
      <c r="B52" s="73" t="s">
        <v>118</v>
      </c>
      <c r="C52" s="73" t="s">
        <v>119</v>
      </c>
      <c r="D52" s="108" t="b">
        <v>0</v>
      </c>
      <c r="E52" s="72" t="b">
        <v>0</v>
      </c>
      <c r="F52" s="106" t="b">
        <v>0</v>
      </c>
      <c r="G52" s="108" t="b">
        <v>0</v>
      </c>
      <c r="H52" s="72" t="b">
        <v>0</v>
      </c>
      <c r="I52" s="106" t="b">
        <v>0</v>
      </c>
      <c r="J52" s="108" t="b">
        <v>0</v>
      </c>
      <c r="K52" s="72" t="b">
        <v>0</v>
      </c>
      <c r="L52" s="72" t="b">
        <v>0</v>
      </c>
      <c r="M52" s="72" t="b">
        <v>0</v>
      </c>
      <c r="N52" s="106" t="b">
        <v>0</v>
      </c>
      <c r="O52" s="107" t="b">
        <f t="shared" si="3"/>
        <v>0</v>
      </c>
      <c r="P52" s="71" t="b">
        <f t="shared" si="4"/>
        <v>0</v>
      </c>
      <c r="Q52" s="71" t="b">
        <f t="shared" si="2"/>
        <v>1</v>
      </c>
    </row>
    <row r="53" spans="1:17">
      <c r="A53" s="73">
        <v>328</v>
      </c>
      <c r="B53" s="73" t="s">
        <v>120</v>
      </c>
      <c r="C53" s="73" t="s">
        <v>121</v>
      </c>
      <c r="D53" s="108" t="b">
        <v>0</v>
      </c>
      <c r="E53" s="72" t="b">
        <v>0</v>
      </c>
      <c r="F53" s="106" t="b">
        <v>0</v>
      </c>
      <c r="G53" s="108" t="b">
        <v>0</v>
      </c>
      <c r="H53" s="72" t="b">
        <v>0</v>
      </c>
      <c r="I53" s="106" t="b">
        <v>0</v>
      </c>
      <c r="J53" s="108" t="b">
        <v>0</v>
      </c>
      <c r="K53" s="72" t="b">
        <v>0</v>
      </c>
      <c r="L53" s="72" t="b">
        <v>0</v>
      </c>
      <c r="M53" s="72" t="b">
        <v>0</v>
      </c>
      <c r="N53" s="106" t="b">
        <v>0</v>
      </c>
      <c r="O53" s="107" t="b">
        <f t="shared" si="3"/>
        <v>0</v>
      </c>
      <c r="P53" s="71" t="b">
        <f t="shared" si="4"/>
        <v>0</v>
      </c>
      <c r="Q53" s="71" t="b">
        <f t="shared" si="2"/>
        <v>1</v>
      </c>
    </row>
    <row r="54" spans="1:17">
      <c r="A54" s="73">
        <v>336</v>
      </c>
      <c r="B54" s="73" t="s">
        <v>122</v>
      </c>
      <c r="C54" s="73" t="s">
        <v>123</v>
      </c>
      <c r="D54" s="108" t="b">
        <v>0</v>
      </c>
      <c r="E54" s="72" t="b">
        <v>0</v>
      </c>
      <c r="F54" s="106" t="b">
        <v>0</v>
      </c>
      <c r="G54" s="108" t="b">
        <v>0</v>
      </c>
      <c r="H54" s="72" t="b">
        <v>0</v>
      </c>
      <c r="I54" s="106" t="b">
        <v>0</v>
      </c>
      <c r="J54" s="108" t="b">
        <v>0</v>
      </c>
      <c r="K54" s="72" t="b">
        <v>0</v>
      </c>
      <c r="L54" s="72" t="b">
        <v>0</v>
      </c>
      <c r="M54" s="72" t="b">
        <v>0</v>
      </c>
      <c r="N54" s="106" t="b">
        <v>0</v>
      </c>
      <c r="O54" s="107" t="b">
        <f t="shared" si="3"/>
        <v>0</v>
      </c>
      <c r="P54" s="71" t="b">
        <f t="shared" si="4"/>
        <v>0</v>
      </c>
      <c r="Q54" s="71" t="b">
        <f t="shared" si="2"/>
        <v>1</v>
      </c>
    </row>
    <row r="55" spans="1:17">
      <c r="A55" s="73">
        <v>339</v>
      </c>
      <c r="B55" s="73" t="s">
        <v>124</v>
      </c>
      <c r="C55" s="73" t="s">
        <v>125</v>
      </c>
      <c r="D55" s="108" t="b">
        <v>0</v>
      </c>
      <c r="E55" s="72" t="b">
        <v>0</v>
      </c>
      <c r="F55" s="106" t="b">
        <v>0</v>
      </c>
      <c r="G55" s="108" t="b">
        <v>0</v>
      </c>
      <c r="H55" s="72" t="b">
        <v>0</v>
      </c>
      <c r="I55" s="106" t="b">
        <v>0</v>
      </c>
      <c r="J55" s="108" t="b">
        <v>0</v>
      </c>
      <c r="K55" s="72" t="b">
        <v>0</v>
      </c>
      <c r="L55" s="72" t="b">
        <v>0</v>
      </c>
      <c r="M55" s="72" t="b">
        <v>0</v>
      </c>
      <c r="N55" s="106" t="b">
        <v>0</v>
      </c>
      <c r="O55" s="107" t="b">
        <f t="shared" si="3"/>
        <v>0</v>
      </c>
      <c r="P55" s="71" t="b">
        <f t="shared" si="4"/>
        <v>0</v>
      </c>
      <c r="Q55" s="71" t="b">
        <f t="shared" si="2"/>
        <v>1</v>
      </c>
    </row>
    <row r="56" spans="1:17">
      <c r="A56" s="73">
        <v>343</v>
      </c>
      <c r="B56" s="73" t="s">
        <v>126</v>
      </c>
      <c r="C56" s="73" t="s">
        <v>127</v>
      </c>
      <c r="D56" s="108" t="b">
        <v>0</v>
      </c>
      <c r="E56" s="72" t="b">
        <v>0</v>
      </c>
      <c r="F56" s="106" t="b">
        <v>0</v>
      </c>
      <c r="G56" s="108" t="b">
        <v>0</v>
      </c>
      <c r="H56" s="72" t="b">
        <v>0</v>
      </c>
      <c r="I56" s="106" t="b">
        <v>0</v>
      </c>
      <c r="J56" s="108" t="b">
        <v>1</v>
      </c>
      <c r="K56" s="72" t="b">
        <v>0</v>
      </c>
      <c r="L56" s="72" t="b">
        <v>0</v>
      </c>
      <c r="M56" s="72" t="b">
        <v>0</v>
      </c>
      <c r="N56" s="106" t="b">
        <v>0</v>
      </c>
      <c r="O56" s="107" t="b">
        <f t="shared" si="3"/>
        <v>0</v>
      </c>
      <c r="P56" s="71" t="b">
        <f t="shared" si="4"/>
        <v>1</v>
      </c>
      <c r="Q56" s="71" t="b">
        <f t="shared" si="2"/>
        <v>0</v>
      </c>
    </row>
    <row r="57" spans="1:17">
      <c r="A57" s="73">
        <v>361</v>
      </c>
      <c r="B57" s="73" t="s">
        <v>128</v>
      </c>
      <c r="C57" s="73" t="s">
        <v>129</v>
      </c>
      <c r="D57" s="108" t="b">
        <v>0</v>
      </c>
      <c r="E57" s="72" t="b">
        <v>0</v>
      </c>
      <c r="F57" s="106" t="b">
        <v>0</v>
      </c>
      <c r="G57" s="108" t="b">
        <v>0</v>
      </c>
      <c r="H57" s="72" t="b">
        <v>0</v>
      </c>
      <c r="I57" s="106" t="b">
        <v>0</v>
      </c>
      <c r="J57" s="108" t="b">
        <v>0</v>
      </c>
      <c r="K57" s="72" t="b">
        <v>0</v>
      </c>
      <c r="L57" s="72" t="b">
        <v>0</v>
      </c>
      <c r="M57" s="72" t="b">
        <v>0</v>
      </c>
      <c r="N57" s="106" t="b">
        <v>0</v>
      </c>
      <c r="O57" s="107" t="b">
        <f t="shared" si="3"/>
        <v>0</v>
      </c>
      <c r="P57" s="71" t="b">
        <f t="shared" si="4"/>
        <v>0</v>
      </c>
      <c r="Q57" s="71" t="b">
        <f t="shared" si="2"/>
        <v>1</v>
      </c>
    </row>
    <row r="58" spans="1:17">
      <c r="A58" s="73">
        <v>362</v>
      </c>
      <c r="B58" s="73" t="s">
        <v>130</v>
      </c>
      <c r="C58" s="73" t="s">
        <v>131</v>
      </c>
      <c r="D58" s="108" t="b">
        <v>0</v>
      </c>
      <c r="E58" s="72" t="b">
        <v>0</v>
      </c>
      <c r="F58" s="106" t="b">
        <v>0</v>
      </c>
      <c r="G58" s="108" t="b">
        <v>0</v>
      </c>
      <c r="H58" s="72" t="b">
        <v>0</v>
      </c>
      <c r="I58" s="106" t="b">
        <v>0</v>
      </c>
      <c r="J58" s="108" t="b">
        <v>0</v>
      </c>
      <c r="K58" s="72" t="b">
        <v>0</v>
      </c>
      <c r="L58" s="72" t="b">
        <v>0</v>
      </c>
      <c r="M58" s="72" t="b">
        <v>0</v>
      </c>
      <c r="N58" s="106" t="b">
        <v>0</v>
      </c>
      <c r="O58" s="107" t="b">
        <f t="shared" si="3"/>
        <v>0</v>
      </c>
      <c r="P58" s="71" t="b">
        <f t="shared" si="4"/>
        <v>0</v>
      </c>
      <c r="Q58" s="71" t="b">
        <f t="shared" si="2"/>
        <v>1</v>
      </c>
    </row>
    <row r="59" spans="1:17">
      <c r="A59" s="73">
        <v>364</v>
      </c>
      <c r="B59" s="73" t="s">
        <v>132</v>
      </c>
      <c r="C59" s="73" t="s">
        <v>133</v>
      </c>
      <c r="D59" s="108" t="b">
        <v>0</v>
      </c>
      <c r="E59" s="72" t="b">
        <v>0</v>
      </c>
      <c r="F59" s="106" t="b">
        <v>0</v>
      </c>
      <c r="G59" s="108" t="b">
        <v>0</v>
      </c>
      <c r="H59" s="72" t="b">
        <v>0</v>
      </c>
      <c r="I59" s="106" t="b">
        <v>0</v>
      </c>
      <c r="J59" s="108" t="b">
        <v>0</v>
      </c>
      <c r="K59" s="72" t="b">
        <v>0</v>
      </c>
      <c r="L59" s="72" t="b">
        <v>0</v>
      </c>
      <c r="M59" s="72" t="b">
        <v>0</v>
      </c>
      <c r="N59" s="106" t="b">
        <v>0</v>
      </c>
      <c r="O59" s="107" t="b">
        <f t="shared" si="3"/>
        <v>0</v>
      </c>
      <c r="P59" s="71" t="b">
        <f t="shared" si="4"/>
        <v>0</v>
      </c>
      <c r="Q59" s="71" t="b">
        <f t="shared" si="2"/>
        <v>1</v>
      </c>
    </row>
    <row r="60" spans="1:17">
      <c r="A60" s="73">
        <v>366</v>
      </c>
      <c r="B60" s="73" t="s">
        <v>134</v>
      </c>
      <c r="C60" s="73" t="s">
        <v>135</v>
      </c>
      <c r="D60" s="108" t="b">
        <v>0</v>
      </c>
      <c r="E60" s="72" t="b">
        <v>0</v>
      </c>
      <c r="F60" s="106" t="b">
        <v>0</v>
      </c>
      <c r="G60" s="108" t="b">
        <v>0</v>
      </c>
      <c r="H60" s="72" t="b">
        <v>0</v>
      </c>
      <c r="I60" s="106" t="b">
        <v>0</v>
      </c>
      <c r="J60" s="108" t="b">
        <v>0</v>
      </c>
      <c r="K60" s="72" t="b">
        <v>0</v>
      </c>
      <c r="L60" s="72" t="b">
        <v>0</v>
      </c>
      <c r="M60" s="72" t="b">
        <v>0</v>
      </c>
      <c r="N60" s="106" t="b">
        <v>0</v>
      </c>
      <c r="O60" s="107" t="b">
        <f t="shared" si="3"/>
        <v>0</v>
      </c>
      <c r="P60" s="71" t="b">
        <f t="shared" si="4"/>
        <v>0</v>
      </c>
      <c r="Q60" s="71" t="b">
        <f t="shared" si="2"/>
        <v>1</v>
      </c>
    </row>
    <row r="61" spans="1:17">
      <c r="A61" s="73">
        <v>369</v>
      </c>
      <c r="B61" s="73" t="s">
        <v>136</v>
      </c>
      <c r="C61" s="73" t="s">
        <v>137</v>
      </c>
      <c r="D61" s="108" t="b">
        <v>0</v>
      </c>
      <c r="E61" s="72" t="b">
        <v>0</v>
      </c>
      <c r="F61" s="106" t="b">
        <v>0</v>
      </c>
      <c r="G61" s="108" t="b">
        <v>0</v>
      </c>
      <c r="H61" s="72" t="b">
        <v>0</v>
      </c>
      <c r="I61" s="106" t="b">
        <v>0</v>
      </c>
      <c r="J61" s="108" t="b">
        <v>1</v>
      </c>
      <c r="K61" s="72" t="b">
        <v>0</v>
      </c>
      <c r="L61" s="72" t="b">
        <v>0</v>
      </c>
      <c r="M61" s="72" t="b">
        <v>0</v>
      </c>
      <c r="N61" s="106" t="b">
        <v>0</v>
      </c>
      <c r="O61" s="107" t="b">
        <f t="shared" si="3"/>
        <v>0</v>
      </c>
      <c r="P61" s="71" t="b">
        <f t="shared" si="4"/>
        <v>1</v>
      </c>
      <c r="Q61" s="71" t="b">
        <f t="shared" si="2"/>
        <v>0</v>
      </c>
    </row>
    <row r="62" spans="1:17">
      <c r="A62" s="73">
        <v>419</v>
      </c>
      <c r="B62" s="73" t="s">
        <v>138</v>
      </c>
      <c r="C62" s="73" t="s">
        <v>139</v>
      </c>
      <c r="D62" s="108" t="b">
        <v>0</v>
      </c>
      <c r="E62" s="72" t="b">
        <v>0</v>
      </c>
      <c r="F62" s="106" t="b">
        <v>0</v>
      </c>
      <c r="G62" s="108" t="b">
        <v>0</v>
      </c>
      <c r="H62" s="72" t="b">
        <v>0</v>
      </c>
      <c r="I62" s="106" t="b">
        <v>0</v>
      </c>
      <c r="J62" s="108" t="b">
        <v>0</v>
      </c>
      <c r="K62" s="72" t="b">
        <v>0</v>
      </c>
      <c r="L62" s="72" t="b">
        <v>0</v>
      </c>
      <c r="M62" s="72" t="b">
        <v>1</v>
      </c>
      <c r="N62" s="106" t="b">
        <v>0</v>
      </c>
      <c r="O62" s="107" t="b">
        <f t="shared" si="3"/>
        <v>0</v>
      </c>
      <c r="P62" s="71" t="b">
        <f t="shared" si="4"/>
        <v>1</v>
      </c>
      <c r="Q62" s="71" t="b">
        <f t="shared" si="2"/>
        <v>0</v>
      </c>
    </row>
    <row r="63" spans="1:17">
      <c r="A63" s="73">
        <v>423</v>
      </c>
      <c r="B63" s="73" t="s">
        <v>140</v>
      </c>
      <c r="C63" s="73" t="s">
        <v>141</v>
      </c>
      <c r="D63" s="108" t="b">
        <v>0</v>
      </c>
      <c r="E63" s="72" t="b">
        <v>0</v>
      </c>
      <c r="F63" s="106" t="b">
        <v>0</v>
      </c>
      <c r="G63" s="108" t="b">
        <v>0</v>
      </c>
      <c r="H63" s="72" t="b">
        <v>0</v>
      </c>
      <c r="I63" s="106" t="b">
        <v>0</v>
      </c>
      <c r="J63" s="108" t="b">
        <v>0</v>
      </c>
      <c r="K63" s="72" t="b">
        <v>0</v>
      </c>
      <c r="L63" s="72" t="b">
        <v>0</v>
      </c>
      <c r="M63" s="72" t="b">
        <v>0</v>
      </c>
      <c r="N63" s="106" t="b">
        <v>0</v>
      </c>
      <c r="O63" s="107" t="b">
        <f t="shared" si="3"/>
        <v>0</v>
      </c>
      <c r="P63" s="71" t="b">
        <f t="shared" si="4"/>
        <v>0</v>
      </c>
      <c r="Q63" s="71" t="b">
        <f t="shared" si="2"/>
        <v>1</v>
      </c>
    </row>
    <row r="64" spans="1:17">
      <c r="A64" s="73">
        <v>429</v>
      </c>
      <c r="B64" s="73" t="s">
        <v>142</v>
      </c>
      <c r="C64" s="73" t="s">
        <v>390</v>
      </c>
      <c r="D64" s="108" t="b">
        <v>0</v>
      </c>
      <c r="E64" s="72" t="b">
        <v>0</v>
      </c>
      <c r="F64" s="106" t="b">
        <v>0</v>
      </c>
      <c r="G64" s="108" t="b">
        <v>0</v>
      </c>
      <c r="H64" s="72" t="b">
        <v>0</v>
      </c>
      <c r="I64" s="106" t="b">
        <v>0</v>
      </c>
      <c r="J64" s="108" t="b">
        <v>0</v>
      </c>
      <c r="K64" s="72" t="b">
        <v>0</v>
      </c>
      <c r="L64" s="72" t="b">
        <v>0</v>
      </c>
      <c r="M64" s="72" t="b">
        <v>0</v>
      </c>
      <c r="N64" s="106" t="b">
        <v>0</v>
      </c>
      <c r="O64" s="107" t="b">
        <f t="shared" si="3"/>
        <v>0</v>
      </c>
      <c r="P64" s="71" t="b">
        <f t="shared" si="4"/>
        <v>0</v>
      </c>
      <c r="Q64" s="71" t="b">
        <f t="shared" si="2"/>
        <v>1</v>
      </c>
    </row>
    <row r="65" spans="1:17">
      <c r="A65" s="73">
        <v>433</v>
      </c>
      <c r="B65" s="73" t="s">
        <v>143</v>
      </c>
      <c r="C65" s="73" t="s">
        <v>391</v>
      </c>
      <c r="D65" s="108" t="b">
        <v>0</v>
      </c>
      <c r="E65" s="72" t="b">
        <v>0</v>
      </c>
      <c r="F65" s="106" t="b">
        <v>0</v>
      </c>
      <c r="G65" s="108" t="b">
        <v>0</v>
      </c>
      <c r="H65" s="72" t="b">
        <v>0</v>
      </c>
      <c r="I65" s="106" t="b">
        <v>0</v>
      </c>
      <c r="J65" s="108" t="b">
        <v>0</v>
      </c>
      <c r="K65" s="72" t="b">
        <v>0</v>
      </c>
      <c r="L65" s="72" t="b">
        <v>0</v>
      </c>
      <c r="M65" s="72" t="b">
        <v>0</v>
      </c>
      <c r="N65" s="106" t="b">
        <v>0</v>
      </c>
      <c r="O65" s="107" t="b">
        <f t="shared" si="3"/>
        <v>0</v>
      </c>
      <c r="P65" s="71" t="b">
        <f t="shared" si="4"/>
        <v>0</v>
      </c>
      <c r="Q65" s="71" t="b">
        <f t="shared" si="2"/>
        <v>1</v>
      </c>
    </row>
    <row r="66" spans="1:17">
      <c r="A66" s="73">
        <v>436</v>
      </c>
      <c r="B66" s="73" t="s">
        <v>144</v>
      </c>
      <c r="C66" s="73" t="s">
        <v>145</v>
      </c>
      <c r="D66" s="108" t="b">
        <v>0</v>
      </c>
      <c r="E66" s="72" t="b">
        <v>1</v>
      </c>
      <c r="F66" s="106" t="b">
        <v>0</v>
      </c>
      <c r="G66" s="108" t="b">
        <v>0</v>
      </c>
      <c r="H66" s="72" t="b">
        <v>0</v>
      </c>
      <c r="I66" s="106" t="b">
        <v>0</v>
      </c>
      <c r="J66" s="108" t="b">
        <v>0</v>
      </c>
      <c r="K66" s="72" t="b">
        <v>0</v>
      </c>
      <c r="L66" s="72" t="b">
        <v>0</v>
      </c>
      <c r="M66" s="72" t="b">
        <v>0</v>
      </c>
      <c r="N66" s="106" t="b">
        <v>0</v>
      </c>
      <c r="O66" s="107" t="b">
        <f t="shared" si="3"/>
        <v>0</v>
      </c>
      <c r="P66" s="71" t="b">
        <f t="shared" si="4"/>
        <v>0</v>
      </c>
      <c r="Q66" s="71" t="b">
        <f t="shared" si="2"/>
        <v>0</v>
      </c>
    </row>
    <row r="67" spans="1:17">
      <c r="A67" s="73">
        <v>439</v>
      </c>
      <c r="B67" s="73" t="s">
        <v>146</v>
      </c>
      <c r="C67" s="73" t="s">
        <v>147</v>
      </c>
      <c r="D67" s="108" t="b">
        <v>0</v>
      </c>
      <c r="E67" s="72" t="b">
        <v>0</v>
      </c>
      <c r="F67" s="106" t="b">
        <v>0</v>
      </c>
      <c r="G67" s="108" t="b">
        <v>0</v>
      </c>
      <c r="H67" s="72" t="b">
        <v>0</v>
      </c>
      <c r="I67" s="106" t="b">
        <v>0</v>
      </c>
      <c r="J67" s="108" t="b">
        <v>0</v>
      </c>
      <c r="K67" s="72" t="b">
        <v>0</v>
      </c>
      <c r="L67" s="72" t="b">
        <v>0</v>
      </c>
      <c r="M67" s="72" t="b">
        <v>1</v>
      </c>
      <c r="N67" s="106" t="b">
        <v>0</v>
      </c>
      <c r="O67" s="107" t="b">
        <f t="shared" si="3"/>
        <v>0</v>
      </c>
      <c r="P67" s="71" t="b">
        <f t="shared" si="4"/>
        <v>1</v>
      </c>
      <c r="Q67" s="71" t="b">
        <f t="shared" si="2"/>
        <v>0</v>
      </c>
    </row>
    <row r="68" spans="1:17">
      <c r="A68" s="73">
        <v>443</v>
      </c>
      <c r="B68" s="73" t="s">
        <v>148</v>
      </c>
      <c r="C68" s="73" t="s">
        <v>149</v>
      </c>
      <c r="D68" s="108" t="b">
        <v>0</v>
      </c>
      <c r="E68" s="72" t="b">
        <v>0</v>
      </c>
      <c r="F68" s="106" t="b">
        <v>0</v>
      </c>
      <c r="G68" s="108" t="b">
        <v>0</v>
      </c>
      <c r="H68" s="72" t="b">
        <v>0</v>
      </c>
      <c r="I68" s="106" t="b">
        <v>0</v>
      </c>
      <c r="J68" s="108" t="b">
        <v>0</v>
      </c>
      <c r="K68" s="72" t="b">
        <v>0</v>
      </c>
      <c r="L68" s="72" t="b">
        <v>0</v>
      </c>
      <c r="M68" s="72" t="b">
        <v>1</v>
      </c>
      <c r="N68" s="106" t="b">
        <v>0</v>
      </c>
      <c r="O68" s="107" t="b">
        <f t="shared" si="3"/>
        <v>0</v>
      </c>
      <c r="P68" s="71" t="b">
        <f t="shared" si="4"/>
        <v>1</v>
      </c>
      <c r="Q68" s="71" t="b">
        <f t="shared" ref="Q68:Q131" si="5">NOT(OR(D68,E68,F68,O68,P68))</f>
        <v>0</v>
      </c>
    </row>
    <row r="69" spans="1:17">
      <c r="A69" s="73">
        <v>446</v>
      </c>
      <c r="B69" s="73" t="s">
        <v>150</v>
      </c>
      <c r="C69" s="73" t="s">
        <v>151</v>
      </c>
      <c r="D69" s="108" t="b">
        <v>0</v>
      </c>
      <c r="E69" s="72" t="b">
        <v>0</v>
      </c>
      <c r="F69" s="106" t="b">
        <v>0</v>
      </c>
      <c r="G69" s="108" t="b">
        <v>0</v>
      </c>
      <c r="H69" s="72" t="b">
        <v>0</v>
      </c>
      <c r="I69" s="106" t="b">
        <v>0</v>
      </c>
      <c r="J69" s="108" t="b">
        <v>0</v>
      </c>
      <c r="K69" s="72" t="b">
        <v>0</v>
      </c>
      <c r="L69" s="72" t="b">
        <v>0</v>
      </c>
      <c r="M69" s="72" t="b">
        <v>1</v>
      </c>
      <c r="N69" s="106" t="b">
        <v>0</v>
      </c>
      <c r="O69" s="107" t="b">
        <f t="shared" si="3"/>
        <v>0</v>
      </c>
      <c r="P69" s="71" t="b">
        <f t="shared" si="4"/>
        <v>1</v>
      </c>
      <c r="Q69" s="71" t="b">
        <f t="shared" si="5"/>
        <v>0</v>
      </c>
    </row>
    <row r="70" spans="1:17">
      <c r="A70" s="73">
        <v>449</v>
      </c>
      <c r="B70" s="73" t="s">
        <v>152</v>
      </c>
      <c r="C70" s="73" t="s">
        <v>153</v>
      </c>
      <c r="D70" s="108" t="b">
        <v>0</v>
      </c>
      <c r="E70" s="72" t="b">
        <v>0</v>
      </c>
      <c r="F70" s="106" t="b">
        <v>0</v>
      </c>
      <c r="G70" s="108" t="b">
        <v>0</v>
      </c>
      <c r="H70" s="72" t="b">
        <v>0</v>
      </c>
      <c r="I70" s="106" t="b">
        <v>0</v>
      </c>
      <c r="J70" s="108" t="b">
        <v>0</v>
      </c>
      <c r="K70" s="72" t="b">
        <v>0</v>
      </c>
      <c r="L70" s="72" t="b">
        <v>0</v>
      </c>
      <c r="M70" s="72" t="b">
        <v>1</v>
      </c>
      <c r="N70" s="106" t="b">
        <v>0</v>
      </c>
      <c r="O70" s="107" t="b">
        <f t="shared" si="3"/>
        <v>0</v>
      </c>
      <c r="P70" s="71" t="b">
        <f t="shared" si="4"/>
        <v>1</v>
      </c>
      <c r="Q70" s="71" t="b">
        <f t="shared" si="5"/>
        <v>0</v>
      </c>
    </row>
    <row r="71" spans="1:17">
      <c r="A71" s="73">
        <v>453</v>
      </c>
      <c r="B71" s="73" t="s">
        <v>154</v>
      </c>
      <c r="C71" s="73" t="s">
        <v>155</v>
      </c>
      <c r="D71" s="108" t="b">
        <v>0</v>
      </c>
      <c r="E71" s="72" t="b">
        <v>0</v>
      </c>
      <c r="F71" s="106" t="b">
        <v>0</v>
      </c>
      <c r="G71" s="108" t="b">
        <v>0</v>
      </c>
      <c r="H71" s="72" t="b">
        <v>1</v>
      </c>
      <c r="I71" s="106" t="b">
        <v>0</v>
      </c>
      <c r="J71" s="108" t="b">
        <v>0</v>
      </c>
      <c r="K71" s="72" t="b">
        <v>0</v>
      </c>
      <c r="L71" s="72" t="b">
        <v>0</v>
      </c>
      <c r="M71" s="72" t="b">
        <v>0</v>
      </c>
      <c r="N71" s="106" t="b">
        <v>0</v>
      </c>
      <c r="O71" s="107" t="b">
        <f t="shared" si="3"/>
        <v>1</v>
      </c>
      <c r="P71" s="71" t="b">
        <f t="shared" si="4"/>
        <v>0</v>
      </c>
      <c r="Q71" s="71" t="b">
        <f t="shared" si="5"/>
        <v>0</v>
      </c>
    </row>
    <row r="72" spans="1:17">
      <c r="A72" s="73">
        <v>456</v>
      </c>
      <c r="B72" s="73" t="s">
        <v>156</v>
      </c>
      <c r="C72" s="73" t="s">
        <v>157</v>
      </c>
      <c r="D72" s="108" t="b">
        <v>0</v>
      </c>
      <c r="E72" s="72" t="b">
        <v>0</v>
      </c>
      <c r="F72" s="106" t="b">
        <v>0</v>
      </c>
      <c r="G72" s="108" t="b">
        <v>0</v>
      </c>
      <c r="H72" s="72" t="b">
        <v>0</v>
      </c>
      <c r="I72" s="106" t="b">
        <v>0</v>
      </c>
      <c r="J72" s="108" t="b">
        <v>0</v>
      </c>
      <c r="K72" s="72" t="b">
        <v>0</v>
      </c>
      <c r="L72" s="72" t="b">
        <v>0</v>
      </c>
      <c r="M72" s="72" t="b">
        <v>1</v>
      </c>
      <c r="N72" s="106" t="b">
        <v>0</v>
      </c>
      <c r="O72" s="107" t="b">
        <f t="shared" si="3"/>
        <v>0</v>
      </c>
      <c r="P72" s="71" t="b">
        <f t="shared" si="4"/>
        <v>1</v>
      </c>
      <c r="Q72" s="71" t="b">
        <f t="shared" si="5"/>
        <v>0</v>
      </c>
    </row>
    <row r="73" spans="1:17">
      <c r="A73" s="73">
        <v>463</v>
      </c>
      <c r="B73" s="73" t="s">
        <v>158</v>
      </c>
      <c r="C73" s="73" t="s">
        <v>159</v>
      </c>
      <c r="D73" s="108" t="b">
        <v>0</v>
      </c>
      <c r="E73" s="72" t="b">
        <v>0</v>
      </c>
      <c r="F73" s="106" t="b">
        <v>0</v>
      </c>
      <c r="G73" s="108" t="b">
        <v>0</v>
      </c>
      <c r="H73" s="72" t="b">
        <v>0</v>
      </c>
      <c r="I73" s="106" t="b">
        <v>0</v>
      </c>
      <c r="J73" s="108" t="b">
        <v>0</v>
      </c>
      <c r="K73" s="72" t="b">
        <v>0</v>
      </c>
      <c r="L73" s="72" t="b">
        <v>0</v>
      </c>
      <c r="M73" s="72" t="b">
        <v>0</v>
      </c>
      <c r="N73" s="106" t="b">
        <v>0</v>
      </c>
      <c r="O73" s="107" t="b">
        <f t="shared" si="3"/>
        <v>0</v>
      </c>
      <c r="P73" s="71" t="b">
        <f t="shared" si="4"/>
        <v>0</v>
      </c>
      <c r="Q73" s="71" t="b">
        <f t="shared" si="5"/>
        <v>1</v>
      </c>
    </row>
    <row r="74" spans="1:17">
      <c r="A74" s="73">
        <v>466</v>
      </c>
      <c r="B74" s="73" t="s">
        <v>160</v>
      </c>
      <c r="C74" s="73" t="s">
        <v>161</v>
      </c>
      <c r="D74" s="108" t="b">
        <v>0</v>
      </c>
      <c r="E74" s="72" t="b">
        <v>0</v>
      </c>
      <c r="F74" s="106" t="b">
        <v>0</v>
      </c>
      <c r="G74" s="108" t="b">
        <v>0</v>
      </c>
      <c r="H74" s="72" t="b">
        <v>1</v>
      </c>
      <c r="I74" s="106" t="b">
        <v>0</v>
      </c>
      <c r="J74" s="108" t="b">
        <v>0</v>
      </c>
      <c r="K74" s="72" t="b">
        <v>0</v>
      </c>
      <c r="L74" s="72" t="b">
        <v>0</v>
      </c>
      <c r="M74" s="72" t="b">
        <v>0</v>
      </c>
      <c r="N74" s="106" t="b">
        <v>0</v>
      </c>
      <c r="O74" s="107" t="b">
        <f t="shared" si="3"/>
        <v>1</v>
      </c>
      <c r="P74" s="71" t="b">
        <f t="shared" si="4"/>
        <v>0</v>
      </c>
      <c r="Q74" s="71" t="b">
        <f t="shared" si="5"/>
        <v>0</v>
      </c>
    </row>
    <row r="75" spans="1:17">
      <c r="A75" s="73">
        <v>469</v>
      </c>
      <c r="B75" s="73" t="s">
        <v>162</v>
      </c>
      <c r="C75" s="73" t="s">
        <v>163</v>
      </c>
      <c r="D75" s="108" t="b">
        <v>0</v>
      </c>
      <c r="E75" s="72" t="b">
        <v>0</v>
      </c>
      <c r="F75" s="106" t="b">
        <v>0</v>
      </c>
      <c r="G75" s="108" t="b">
        <v>0</v>
      </c>
      <c r="H75" s="72" t="b">
        <v>1</v>
      </c>
      <c r="I75" s="106" t="b">
        <v>0</v>
      </c>
      <c r="J75" s="108" t="b">
        <v>0</v>
      </c>
      <c r="K75" s="72" t="b">
        <v>0</v>
      </c>
      <c r="L75" s="72" t="b">
        <v>0</v>
      </c>
      <c r="M75" s="72" t="b">
        <v>0</v>
      </c>
      <c r="N75" s="106" t="b">
        <v>0</v>
      </c>
      <c r="O75" s="107" t="b">
        <f t="shared" si="3"/>
        <v>1</v>
      </c>
      <c r="P75" s="71" t="b">
        <f t="shared" si="4"/>
        <v>0</v>
      </c>
      <c r="Q75" s="71" t="b">
        <f t="shared" si="5"/>
        <v>0</v>
      </c>
    </row>
    <row r="76" spans="1:17">
      <c r="A76" s="73">
        <v>474</v>
      </c>
      <c r="B76" s="73" t="s">
        <v>164</v>
      </c>
      <c r="C76" s="73" t="s">
        <v>392</v>
      </c>
      <c r="D76" s="108" t="b">
        <v>0</v>
      </c>
      <c r="E76" s="72" t="b">
        <v>0</v>
      </c>
      <c r="F76" s="106" t="b">
        <v>0</v>
      </c>
      <c r="G76" s="108" t="b">
        <v>0</v>
      </c>
      <c r="H76" s="72" t="b">
        <v>0</v>
      </c>
      <c r="I76" s="106" t="b">
        <v>0</v>
      </c>
      <c r="J76" s="108" t="b">
        <v>0</v>
      </c>
      <c r="K76" s="72" t="b">
        <v>0</v>
      </c>
      <c r="L76" s="72" t="b">
        <v>0</v>
      </c>
      <c r="M76" s="72" t="b">
        <v>0</v>
      </c>
      <c r="N76" s="106" t="b">
        <v>0</v>
      </c>
      <c r="O76" s="107" t="b">
        <f t="shared" si="3"/>
        <v>0</v>
      </c>
      <c r="P76" s="71" t="b">
        <f t="shared" si="4"/>
        <v>0</v>
      </c>
      <c r="Q76" s="71" t="b">
        <f t="shared" si="5"/>
        <v>1</v>
      </c>
    </row>
    <row r="77" spans="1:17">
      <c r="A77" s="73">
        <v>512</v>
      </c>
      <c r="B77" s="73" t="s">
        <v>165</v>
      </c>
      <c r="C77" s="73" t="s">
        <v>393</v>
      </c>
      <c r="D77" s="108" t="b">
        <v>0</v>
      </c>
      <c r="E77" s="72" t="b">
        <v>0</v>
      </c>
      <c r="F77" s="106" t="b">
        <v>0</v>
      </c>
      <c r="G77" s="108" t="b">
        <v>0</v>
      </c>
      <c r="H77" s="72" t="b">
        <v>0</v>
      </c>
      <c r="I77" s="106" t="b">
        <v>0</v>
      </c>
      <c r="J77" s="108" t="b">
        <v>0</v>
      </c>
      <c r="K77" s="72" t="b">
        <v>0</v>
      </c>
      <c r="L77" s="72" t="b">
        <v>0</v>
      </c>
      <c r="M77" s="72" t="b">
        <v>0</v>
      </c>
      <c r="N77" s="106" t="b">
        <v>0</v>
      </c>
      <c r="O77" s="107" t="b">
        <f t="shared" si="3"/>
        <v>0</v>
      </c>
      <c r="P77" s="71" t="b">
        <f t="shared" si="4"/>
        <v>0</v>
      </c>
      <c r="Q77" s="71" t="b">
        <f t="shared" si="5"/>
        <v>1</v>
      </c>
    </row>
    <row r="78" spans="1:17">
      <c r="A78" s="73">
        <v>513</v>
      </c>
      <c r="B78" s="73" t="s">
        <v>166</v>
      </c>
      <c r="C78" s="73" t="s">
        <v>167</v>
      </c>
      <c r="D78" s="108" t="b">
        <v>0</v>
      </c>
      <c r="E78" s="72" t="b">
        <v>0</v>
      </c>
      <c r="F78" s="106" t="b">
        <v>0</v>
      </c>
      <c r="G78" s="108" t="b">
        <v>0</v>
      </c>
      <c r="H78" s="72" t="b">
        <v>0</v>
      </c>
      <c r="I78" s="106" t="b">
        <v>0</v>
      </c>
      <c r="J78" s="108" t="b">
        <v>0</v>
      </c>
      <c r="K78" s="72" t="b">
        <v>0</v>
      </c>
      <c r="L78" s="72" t="b">
        <v>0</v>
      </c>
      <c r="M78" s="72" t="b">
        <v>0</v>
      </c>
      <c r="N78" s="106" t="b">
        <v>1</v>
      </c>
      <c r="O78" s="107" t="b">
        <f t="shared" si="3"/>
        <v>0</v>
      </c>
      <c r="P78" s="71" t="b">
        <f t="shared" si="4"/>
        <v>1</v>
      </c>
      <c r="Q78" s="71" t="b">
        <f t="shared" si="5"/>
        <v>0</v>
      </c>
    </row>
    <row r="79" spans="1:17">
      <c r="A79" s="73">
        <v>514</v>
      </c>
      <c r="B79" s="73" t="s">
        <v>168</v>
      </c>
      <c r="C79" s="73" t="s">
        <v>169</v>
      </c>
      <c r="D79" s="108" t="b">
        <v>0</v>
      </c>
      <c r="E79" s="72" t="b">
        <v>0</v>
      </c>
      <c r="F79" s="106" t="b">
        <v>0</v>
      </c>
      <c r="G79" s="108" t="b">
        <v>0</v>
      </c>
      <c r="H79" s="72" t="b">
        <v>0</v>
      </c>
      <c r="I79" s="106" t="b">
        <v>0</v>
      </c>
      <c r="J79" s="108" t="b">
        <v>0</v>
      </c>
      <c r="K79" s="72" t="b">
        <v>0</v>
      </c>
      <c r="L79" s="72" t="b">
        <v>0</v>
      </c>
      <c r="M79" s="72" t="b">
        <v>0</v>
      </c>
      <c r="N79" s="106" t="b">
        <v>0</v>
      </c>
      <c r="O79" s="107" t="b">
        <f t="shared" si="3"/>
        <v>0</v>
      </c>
      <c r="P79" s="71" t="b">
        <f t="shared" si="4"/>
        <v>0</v>
      </c>
      <c r="Q79" s="71" t="b">
        <f t="shared" si="5"/>
        <v>1</v>
      </c>
    </row>
    <row r="80" spans="1:17">
      <c r="A80" s="73">
        <v>516</v>
      </c>
      <c r="B80" s="73" t="s">
        <v>170</v>
      </c>
      <c r="C80" s="73" t="s">
        <v>171</v>
      </c>
      <c r="D80" s="108" t="b">
        <v>0</v>
      </c>
      <c r="E80" s="72" t="b">
        <v>0</v>
      </c>
      <c r="F80" s="106" t="b">
        <v>0</v>
      </c>
      <c r="G80" s="108" t="b">
        <v>0</v>
      </c>
      <c r="H80" s="72" t="b">
        <v>0</v>
      </c>
      <c r="I80" s="106" t="b">
        <v>0</v>
      </c>
      <c r="J80" s="108" t="b">
        <v>0</v>
      </c>
      <c r="K80" s="72" t="b">
        <v>0</v>
      </c>
      <c r="L80" s="72" t="b">
        <v>0</v>
      </c>
      <c r="M80" s="72" t="b">
        <v>0</v>
      </c>
      <c r="N80" s="106" t="b">
        <v>0</v>
      </c>
      <c r="O80" s="107" t="b">
        <f t="shared" si="3"/>
        <v>0</v>
      </c>
      <c r="P80" s="71" t="b">
        <f t="shared" si="4"/>
        <v>0</v>
      </c>
      <c r="Q80" s="71" t="b">
        <f t="shared" si="5"/>
        <v>1</v>
      </c>
    </row>
    <row r="81" spans="1:17">
      <c r="A81" s="73">
        <v>518</v>
      </c>
      <c r="B81" s="73" t="s">
        <v>172</v>
      </c>
      <c r="C81" s="73" t="s">
        <v>173</v>
      </c>
      <c r="D81" s="108" t="b">
        <v>0</v>
      </c>
      <c r="E81" s="72" t="b">
        <v>0</v>
      </c>
      <c r="F81" s="106" t="b">
        <v>0</v>
      </c>
      <c r="G81" s="108" t="b">
        <v>0</v>
      </c>
      <c r="H81" s="72" t="b">
        <v>0</v>
      </c>
      <c r="I81" s="106" t="b">
        <v>0</v>
      </c>
      <c r="J81" s="108" t="b">
        <v>0</v>
      </c>
      <c r="K81" s="72" t="b">
        <v>0</v>
      </c>
      <c r="L81" s="72" t="b">
        <v>0</v>
      </c>
      <c r="M81" s="72" t="b">
        <v>0</v>
      </c>
      <c r="N81" s="106" t="b">
        <v>0</v>
      </c>
      <c r="O81" s="107" t="b">
        <f t="shared" si="3"/>
        <v>0</v>
      </c>
      <c r="P81" s="71" t="b">
        <f t="shared" si="4"/>
        <v>0</v>
      </c>
      <c r="Q81" s="71" t="b">
        <f t="shared" si="5"/>
        <v>1</v>
      </c>
    </row>
    <row r="82" spans="1:17">
      <c r="A82" s="73">
        <v>522</v>
      </c>
      <c r="B82" s="73" t="s">
        <v>174</v>
      </c>
      <c r="C82" s="73" t="s">
        <v>175</v>
      </c>
      <c r="D82" s="108" t="b">
        <v>0</v>
      </c>
      <c r="E82" s="72" t="b">
        <v>0</v>
      </c>
      <c r="F82" s="106" t="b">
        <v>0</v>
      </c>
      <c r="G82" s="108" t="b">
        <v>0</v>
      </c>
      <c r="H82" s="72" t="b">
        <v>0</v>
      </c>
      <c r="I82" s="106" t="b">
        <v>0</v>
      </c>
      <c r="J82" s="108" t="b">
        <v>0</v>
      </c>
      <c r="K82" s="72" t="b">
        <v>0</v>
      </c>
      <c r="L82" s="72" t="b">
        <v>0</v>
      </c>
      <c r="M82" s="72" t="b">
        <v>0</v>
      </c>
      <c r="N82" s="106" t="b">
        <v>0</v>
      </c>
      <c r="O82" s="107" t="b">
        <f t="shared" si="3"/>
        <v>0</v>
      </c>
      <c r="P82" s="71" t="b">
        <f t="shared" si="4"/>
        <v>0</v>
      </c>
      <c r="Q82" s="71" t="b">
        <f t="shared" si="5"/>
        <v>1</v>
      </c>
    </row>
    <row r="83" spans="1:17">
      <c r="A83" s="73">
        <v>524</v>
      </c>
      <c r="B83" s="73" t="s">
        <v>176</v>
      </c>
      <c r="C83" s="73" t="s">
        <v>177</v>
      </c>
      <c r="D83" s="108" t="b">
        <v>0</v>
      </c>
      <c r="E83" s="72" t="b">
        <v>0</v>
      </c>
      <c r="F83" s="106" t="b">
        <v>0</v>
      </c>
      <c r="G83" s="108" t="b">
        <v>0</v>
      </c>
      <c r="H83" s="72" t="b">
        <v>0</v>
      </c>
      <c r="I83" s="106" t="b">
        <v>0</v>
      </c>
      <c r="J83" s="108" t="b">
        <v>0</v>
      </c>
      <c r="K83" s="72" t="b">
        <v>0</v>
      </c>
      <c r="L83" s="72" t="b">
        <v>0</v>
      </c>
      <c r="M83" s="72" t="b">
        <v>0</v>
      </c>
      <c r="N83" s="106" t="b">
        <v>1</v>
      </c>
      <c r="O83" s="107" t="b">
        <f t="shared" si="3"/>
        <v>0</v>
      </c>
      <c r="P83" s="71" t="b">
        <f t="shared" si="4"/>
        <v>1</v>
      </c>
      <c r="Q83" s="71" t="b">
        <f t="shared" si="5"/>
        <v>0</v>
      </c>
    </row>
    <row r="84" spans="1:17">
      <c r="A84" s="73">
        <v>528</v>
      </c>
      <c r="B84" s="73" t="s">
        <v>178</v>
      </c>
      <c r="C84" s="73" t="s">
        <v>179</v>
      </c>
      <c r="D84" s="108" t="b">
        <v>0</v>
      </c>
      <c r="E84" s="72" t="b">
        <v>0</v>
      </c>
      <c r="F84" s="106" t="b">
        <v>0</v>
      </c>
      <c r="G84" s="108" t="b">
        <v>0</v>
      </c>
      <c r="H84" s="72" t="b">
        <v>0</v>
      </c>
      <c r="I84" s="106" t="b">
        <v>1</v>
      </c>
      <c r="J84" s="108" t="b">
        <v>0</v>
      </c>
      <c r="K84" s="72" t="b">
        <v>0</v>
      </c>
      <c r="L84" s="72" t="b">
        <v>0</v>
      </c>
      <c r="M84" s="72" t="b">
        <v>0</v>
      </c>
      <c r="N84" s="106" t="b">
        <v>0</v>
      </c>
      <c r="O84" s="107" t="b">
        <f t="shared" si="3"/>
        <v>1</v>
      </c>
      <c r="P84" s="71" t="b">
        <f t="shared" si="4"/>
        <v>0</v>
      </c>
      <c r="Q84" s="71" t="b">
        <f t="shared" si="5"/>
        <v>0</v>
      </c>
    </row>
    <row r="85" spans="1:17">
      <c r="A85" s="73">
        <v>532</v>
      </c>
      <c r="B85" s="73" t="s">
        <v>180</v>
      </c>
      <c r="C85" s="73" t="s">
        <v>181</v>
      </c>
      <c r="D85" s="108" t="b">
        <v>0</v>
      </c>
      <c r="E85" s="72" t="b">
        <v>0</v>
      </c>
      <c r="F85" s="106" t="b">
        <v>1</v>
      </c>
      <c r="G85" s="108" t="b">
        <v>0</v>
      </c>
      <c r="H85" s="72" t="b">
        <v>0</v>
      </c>
      <c r="I85" s="106" t="b">
        <v>0</v>
      </c>
      <c r="J85" s="108" t="b">
        <v>0</v>
      </c>
      <c r="K85" s="72" t="b">
        <v>0</v>
      </c>
      <c r="L85" s="72" t="b">
        <v>0</v>
      </c>
      <c r="M85" s="72" t="b">
        <v>0</v>
      </c>
      <c r="N85" s="106" t="b">
        <v>0</v>
      </c>
      <c r="O85" s="107" t="b">
        <f t="shared" si="3"/>
        <v>0</v>
      </c>
      <c r="P85" s="71" t="b">
        <f t="shared" si="4"/>
        <v>0</v>
      </c>
      <c r="Q85" s="71" t="b">
        <f t="shared" si="5"/>
        <v>0</v>
      </c>
    </row>
    <row r="86" spans="1:17">
      <c r="A86" s="73">
        <v>534</v>
      </c>
      <c r="B86" s="73" t="s">
        <v>182</v>
      </c>
      <c r="C86" s="73" t="s">
        <v>183</v>
      </c>
      <c r="D86" s="108" t="b">
        <v>0</v>
      </c>
      <c r="E86" s="72" t="b">
        <v>0</v>
      </c>
      <c r="F86" s="106" t="b">
        <v>0</v>
      </c>
      <c r="G86" s="108" t="b">
        <v>0</v>
      </c>
      <c r="H86" s="72" t="b">
        <v>0</v>
      </c>
      <c r="I86" s="106" t="b">
        <v>1</v>
      </c>
      <c r="J86" s="108" t="b">
        <v>0</v>
      </c>
      <c r="K86" s="72" t="b">
        <v>0</v>
      </c>
      <c r="L86" s="72" t="b">
        <v>0</v>
      </c>
      <c r="M86" s="72" t="b">
        <v>0</v>
      </c>
      <c r="N86" s="106" t="b">
        <v>0</v>
      </c>
      <c r="O86" s="107" t="b">
        <f t="shared" si="3"/>
        <v>1</v>
      </c>
      <c r="P86" s="71" t="b">
        <f t="shared" si="4"/>
        <v>0</v>
      </c>
      <c r="Q86" s="71" t="b">
        <f t="shared" si="5"/>
        <v>0</v>
      </c>
    </row>
    <row r="87" spans="1:17">
      <c r="A87" s="73">
        <v>536</v>
      </c>
      <c r="B87" s="73" t="s">
        <v>184</v>
      </c>
      <c r="C87" s="73" t="s">
        <v>185</v>
      </c>
      <c r="D87" s="108" t="b">
        <v>0</v>
      </c>
      <c r="E87" s="72" t="b">
        <v>0</v>
      </c>
      <c r="F87" s="106" t="b">
        <v>0</v>
      </c>
      <c r="G87" s="108" t="b">
        <v>0</v>
      </c>
      <c r="H87" s="72" t="b">
        <v>0</v>
      </c>
      <c r="I87" s="106" t="b">
        <v>1</v>
      </c>
      <c r="J87" s="108" t="b">
        <v>0</v>
      </c>
      <c r="K87" s="72" t="b">
        <v>0</v>
      </c>
      <c r="L87" s="72" t="b">
        <v>0</v>
      </c>
      <c r="M87" s="72" t="b">
        <v>0</v>
      </c>
      <c r="N87" s="106" t="b">
        <v>0</v>
      </c>
      <c r="O87" s="107" t="b">
        <f t="shared" si="3"/>
        <v>1</v>
      </c>
      <c r="P87" s="71" t="b">
        <f t="shared" si="4"/>
        <v>0</v>
      </c>
      <c r="Q87" s="71" t="b">
        <f t="shared" si="5"/>
        <v>0</v>
      </c>
    </row>
    <row r="88" spans="1:17">
      <c r="A88" s="73">
        <v>537</v>
      </c>
      <c r="B88" s="73" t="s">
        <v>186</v>
      </c>
      <c r="C88" s="73" t="s">
        <v>394</v>
      </c>
      <c r="D88" s="108" t="b">
        <v>0</v>
      </c>
      <c r="E88" s="72" t="b">
        <v>0</v>
      </c>
      <c r="F88" s="106" t="b">
        <v>0</v>
      </c>
      <c r="G88" s="108" t="b">
        <v>0</v>
      </c>
      <c r="H88" s="72" t="b">
        <v>0</v>
      </c>
      <c r="I88" s="106" t="b">
        <v>0</v>
      </c>
      <c r="J88" s="108" t="b">
        <v>0</v>
      </c>
      <c r="K88" s="72" t="b">
        <v>0</v>
      </c>
      <c r="L88" s="72" t="b">
        <v>0</v>
      </c>
      <c r="M88" s="72" t="b">
        <v>0</v>
      </c>
      <c r="N88" s="106" t="b">
        <v>0</v>
      </c>
      <c r="O88" s="107" t="b">
        <f t="shared" si="3"/>
        <v>0</v>
      </c>
      <c r="P88" s="71" t="b">
        <f t="shared" si="4"/>
        <v>0</v>
      </c>
      <c r="Q88" s="71" t="b">
        <f t="shared" si="5"/>
        <v>1</v>
      </c>
    </row>
    <row r="89" spans="1:17">
      <c r="A89" s="73">
        <v>542</v>
      </c>
      <c r="B89" s="73" t="s">
        <v>187</v>
      </c>
      <c r="C89" s="73" t="s">
        <v>188</v>
      </c>
      <c r="D89" s="108" t="b">
        <v>0</v>
      </c>
      <c r="E89" s="72" t="b">
        <v>0</v>
      </c>
      <c r="F89" s="106" t="b">
        <v>0</v>
      </c>
      <c r="G89" s="108" t="b">
        <v>0</v>
      </c>
      <c r="H89" s="72" t="b">
        <v>0</v>
      </c>
      <c r="I89" s="106" t="b">
        <v>1</v>
      </c>
      <c r="J89" s="108" t="b">
        <v>0</v>
      </c>
      <c r="K89" s="72" t="b">
        <v>0</v>
      </c>
      <c r="L89" s="72" t="b">
        <v>0</v>
      </c>
      <c r="M89" s="72" t="b">
        <v>0</v>
      </c>
      <c r="N89" s="106" t="b">
        <v>0</v>
      </c>
      <c r="O89" s="107" t="b">
        <f t="shared" si="3"/>
        <v>1</v>
      </c>
      <c r="P89" s="71" t="b">
        <f t="shared" si="4"/>
        <v>0</v>
      </c>
      <c r="Q89" s="71" t="b">
        <f t="shared" si="5"/>
        <v>0</v>
      </c>
    </row>
    <row r="90" spans="1:17">
      <c r="A90" s="73">
        <v>544</v>
      </c>
      <c r="B90" s="73" t="s">
        <v>189</v>
      </c>
      <c r="C90" s="73" t="s">
        <v>190</v>
      </c>
      <c r="D90" s="108" t="b">
        <v>0</v>
      </c>
      <c r="E90" s="72" t="b">
        <v>0</v>
      </c>
      <c r="F90" s="106" t="b">
        <v>0</v>
      </c>
      <c r="G90" s="108" t="b">
        <v>0</v>
      </c>
      <c r="H90" s="72" t="b">
        <v>0</v>
      </c>
      <c r="I90" s="106" t="b">
        <v>0</v>
      </c>
      <c r="J90" s="108" t="b">
        <v>0</v>
      </c>
      <c r="K90" s="72" t="b">
        <v>0</v>
      </c>
      <c r="L90" s="72" t="b">
        <v>0</v>
      </c>
      <c r="M90" s="72" t="b">
        <v>0</v>
      </c>
      <c r="N90" s="106" t="b">
        <v>0</v>
      </c>
      <c r="O90" s="107" t="b">
        <f t="shared" si="3"/>
        <v>0</v>
      </c>
      <c r="P90" s="71" t="b">
        <f t="shared" si="4"/>
        <v>0</v>
      </c>
      <c r="Q90" s="71" t="b">
        <f t="shared" si="5"/>
        <v>1</v>
      </c>
    </row>
    <row r="91" spans="1:17">
      <c r="A91" s="73">
        <v>548</v>
      </c>
      <c r="B91" s="73" t="s">
        <v>191</v>
      </c>
      <c r="C91" s="73" t="s">
        <v>192</v>
      </c>
      <c r="D91" s="108" t="b">
        <v>0</v>
      </c>
      <c r="E91" s="72" t="b">
        <v>0</v>
      </c>
      <c r="F91" s="106" t="b">
        <v>0</v>
      </c>
      <c r="G91" s="108" t="b">
        <v>0</v>
      </c>
      <c r="H91" s="72" t="b">
        <v>0</v>
      </c>
      <c r="I91" s="106" t="b">
        <v>1</v>
      </c>
      <c r="J91" s="108" t="b">
        <v>0</v>
      </c>
      <c r="K91" s="72" t="b">
        <v>0</v>
      </c>
      <c r="L91" s="72" t="b">
        <v>0</v>
      </c>
      <c r="M91" s="72" t="b">
        <v>0</v>
      </c>
      <c r="N91" s="106" t="b">
        <v>0</v>
      </c>
      <c r="O91" s="107" t="b">
        <f t="shared" si="3"/>
        <v>1</v>
      </c>
      <c r="P91" s="71" t="b">
        <f t="shared" si="4"/>
        <v>0</v>
      </c>
      <c r="Q91" s="71" t="b">
        <f t="shared" si="5"/>
        <v>0</v>
      </c>
    </row>
    <row r="92" spans="1:17">
      <c r="A92" s="73">
        <v>556</v>
      </c>
      <c r="B92" s="73" t="s">
        <v>193</v>
      </c>
      <c r="C92" s="73" t="s">
        <v>194</v>
      </c>
      <c r="D92" s="108" t="b">
        <v>0</v>
      </c>
      <c r="E92" s="72" t="b">
        <v>0</v>
      </c>
      <c r="F92" s="106" t="b">
        <v>0</v>
      </c>
      <c r="G92" s="108" t="b">
        <v>0</v>
      </c>
      <c r="H92" s="72" t="b">
        <v>0</v>
      </c>
      <c r="I92" s="106" t="b">
        <v>0</v>
      </c>
      <c r="J92" s="108" t="b">
        <v>0</v>
      </c>
      <c r="K92" s="72" t="b">
        <v>0</v>
      </c>
      <c r="L92" s="72" t="b">
        <v>0</v>
      </c>
      <c r="M92" s="72" t="b">
        <v>0</v>
      </c>
      <c r="N92" s="106" t="b">
        <v>0</v>
      </c>
      <c r="O92" s="107" t="b">
        <f t="shared" si="3"/>
        <v>0</v>
      </c>
      <c r="P92" s="71" t="b">
        <f t="shared" si="4"/>
        <v>0</v>
      </c>
      <c r="Q92" s="71" t="b">
        <f t="shared" si="5"/>
        <v>1</v>
      </c>
    </row>
    <row r="93" spans="1:17">
      <c r="A93" s="73">
        <v>558</v>
      </c>
      <c r="B93" s="73" t="s">
        <v>195</v>
      </c>
      <c r="C93" s="73" t="s">
        <v>196</v>
      </c>
      <c r="D93" s="108" t="b">
        <v>0</v>
      </c>
      <c r="E93" s="72" t="b">
        <v>0</v>
      </c>
      <c r="F93" s="106" t="b">
        <v>0</v>
      </c>
      <c r="G93" s="108" t="b">
        <v>0</v>
      </c>
      <c r="H93" s="72" t="b">
        <v>0</v>
      </c>
      <c r="I93" s="106" t="b">
        <v>0</v>
      </c>
      <c r="J93" s="108" t="b">
        <v>0</v>
      </c>
      <c r="K93" s="72" t="b">
        <v>0</v>
      </c>
      <c r="L93" s="72" t="b">
        <v>0</v>
      </c>
      <c r="M93" s="72" t="b">
        <v>0</v>
      </c>
      <c r="N93" s="106" t="b">
        <v>0</v>
      </c>
      <c r="O93" s="107" t="b">
        <f t="shared" si="3"/>
        <v>0</v>
      </c>
      <c r="P93" s="71" t="b">
        <f t="shared" si="4"/>
        <v>0</v>
      </c>
      <c r="Q93" s="71" t="b">
        <f t="shared" si="5"/>
        <v>1</v>
      </c>
    </row>
    <row r="94" spans="1:17">
      <c r="A94" s="73">
        <v>564</v>
      </c>
      <c r="B94" s="73" t="s">
        <v>197</v>
      </c>
      <c r="C94" s="73" t="s">
        <v>198</v>
      </c>
      <c r="D94" s="108" t="b">
        <v>0</v>
      </c>
      <c r="E94" s="72" t="b">
        <v>0</v>
      </c>
      <c r="F94" s="106" t="b">
        <v>0</v>
      </c>
      <c r="G94" s="108" t="b">
        <v>0</v>
      </c>
      <c r="H94" s="72" t="b">
        <v>0</v>
      </c>
      <c r="I94" s="106" t="b">
        <v>0</v>
      </c>
      <c r="J94" s="108" t="b">
        <v>0</v>
      </c>
      <c r="K94" s="72" t="b">
        <v>0</v>
      </c>
      <c r="L94" s="72" t="b">
        <v>0</v>
      </c>
      <c r="M94" s="72" t="b">
        <v>0</v>
      </c>
      <c r="N94" s="106" t="b">
        <v>1</v>
      </c>
      <c r="O94" s="107" t="b">
        <f t="shared" si="3"/>
        <v>0</v>
      </c>
      <c r="P94" s="71" t="b">
        <f t="shared" si="4"/>
        <v>1</v>
      </c>
      <c r="Q94" s="71" t="b">
        <f t="shared" si="5"/>
        <v>0</v>
      </c>
    </row>
    <row r="95" spans="1:17">
      <c r="A95" s="73">
        <v>565</v>
      </c>
      <c r="B95" s="73" t="s">
        <v>413</v>
      </c>
      <c r="C95" s="73" t="s">
        <v>408</v>
      </c>
      <c r="D95" s="108" t="b">
        <v>0</v>
      </c>
      <c r="E95" s="72" t="b">
        <v>0</v>
      </c>
      <c r="F95" s="106" t="b">
        <v>0</v>
      </c>
      <c r="G95" s="108" t="b">
        <v>0</v>
      </c>
      <c r="H95" s="72" t="b">
        <v>0</v>
      </c>
      <c r="I95" s="120" t="b">
        <v>0</v>
      </c>
      <c r="J95" s="108" t="b">
        <v>0</v>
      </c>
      <c r="K95" s="72" t="b">
        <v>0</v>
      </c>
      <c r="L95" s="72" t="b">
        <v>0</v>
      </c>
      <c r="M95" s="72" t="b">
        <v>0</v>
      </c>
      <c r="N95" s="106" t="b">
        <v>0</v>
      </c>
      <c r="O95" s="107" t="b">
        <f t="shared" ref="O95:O158" si="6">OR(G95,H95,I95)</f>
        <v>0</v>
      </c>
      <c r="P95" s="71" t="b">
        <f t="shared" ref="P95:P158" si="7">OR(J95,K95,L95,M95,N95)</f>
        <v>0</v>
      </c>
      <c r="Q95" s="71" t="b">
        <f t="shared" si="5"/>
        <v>1</v>
      </c>
    </row>
    <row r="96" spans="1:17">
      <c r="A96" s="73">
        <v>566</v>
      </c>
      <c r="B96" s="73" t="s">
        <v>199</v>
      </c>
      <c r="C96" s="73" t="s">
        <v>200</v>
      </c>
      <c r="D96" s="108" t="b">
        <v>0</v>
      </c>
      <c r="E96" s="72" t="b">
        <v>0</v>
      </c>
      <c r="F96" s="106" t="b">
        <v>0</v>
      </c>
      <c r="G96" s="108" t="b">
        <v>0</v>
      </c>
      <c r="H96" s="72" t="b">
        <v>0</v>
      </c>
      <c r="I96" s="106" t="b">
        <v>1</v>
      </c>
      <c r="J96" s="108" t="b">
        <v>0</v>
      </c>
      <c r="K96" s="72" t="b">
        <v>0</v>
      </c>
      <c r="L96" s="72" t="b">
        <v>0</v>
      </c>
      <c r="M96" s="72" t="b">
        <v>0</v>
      </c>
      <c r="N96" s="106" t="b">
        <v>0</v>
      </c>
      <c r="O96" s="107" t="b">
        <f t="shared" si="6"/>
        <v>1</v>
      </c>
      <c r="P96" s="71" t="b">
        <f t="shared" si="7"/>
        <v>0</v>
      </c>
      <c r="Q96" s="71" t="b">
        <f t="shared" si="5"/>
        <v>0</v>
      </c>
    </row>
    <row r="97" spans="1:17">
      <c r="A97" s="73">
        <v>576</v>
      </c>
      <c r="B97" s="73" t="s">
        <v>201</v>
      </c>
      <c r="C97" s="73" t="s">
        <v>202</v>
      </c>
      <c r="D97" s="108" t="b">
        <v>0</v>
      </c>
      <c r="E97" s="72" t="b">
        <v>0</v>
      </c>
      <c r="F97" s="106" t="b">
        <v>1</v>
      </c>
      <c r="G97" s="108" t="b">
        <v>0</v>
      </c>
      <c r="H97" s="72" t="b">
        <v>0</v>
      </c>
      <c r="I97" s="106" t="b">
        <v>0</v>
      </c>
      <c r="J97" s="108" t="b">
        <v>0</v>
      </c>
      <c r="K97" s="72" t="b">
        <v>0</v>
      </c>
      <c r="L97" s="72" t="b">
        <v>0</v>
      </c>
      <c r="M97" s="72" t="b">
        <v>0</v>
      </c>
      <c r="N97" s="106" t="b">
        <v>0</v>
      </c>
      <c r="O97" s="107" t="b">
        <f t="shared" si="6"/>
        <v>0</v>
      </c>
      <c r="P97" s="71" t="b">
        <f t="shared" si="7"/>
        <v>0</v>
      </c>
      <c r="Q97" s="71" t="b">
        <f t="shared" si="5"/>
        <v>0</v>
      </c>
    </row>
    <row r="98" spans="1:17">
      <c r="A98" s="73">
        <v>578</v>
      </c>
      <c r="B98" s="73" t="s">
        <v>203</v>
      </c>
      <c r="C98" s="73" t="s">
        <v>204</v>
      </c>
      <c r="D98" s="108" t="b">
        <v>0</v>
      </c>
      <c r="E98" s="72" t="b">
        <v>0</v>
      </c>
      <c r="F98" s="106" t="b">
        <v>0</v>
      </c>
      <c r="G98" s="108" t="b">
        <v>0</v>
      </c>
      <c r="H98" s="72" t="b">
        <v>0</v>
      </c>
      <c r="I98" s="106" t="b">
        <v>1</v>
      </c>
      <c r="J98" s="108" t="b">
        <v>0</v>
      </c>
      <c r="K98" s="72" t="b">
        <v>0</v>
      </c>
      <c r="L98" s="72" t="b">
        <v>0</v>
      </c>
      <c r="M98" s="72" t="b">
        <v>0</v>
      </c>
      <c r="N98" s="106" t="b">
        <v>0</v>
      </c>
      <c r="O98" s="107" t="b">
        <f t="shared" si="6"/>
        <v>1</v>
      </c>
      <c r="P98" s="71" t="b">
        <f t="shared" si="7"/>
        <v>0</v>
      </c>
      <c r="Q98" s="71" t="b">
        <f t="shared" si="5"/>
        <v>0</v>
      </c>
    </row>
    <row r="99" spans="1:17">
      <c r="A99" s="73">
        <v>582</v>
      </c>
      <c r="B99" s="73" t="s">
        <v>205</v>
      </c>
      <c r="C99" s="73" t="s">
        <v>206</v>
      </c>
      <c r="D99" s="108" t="b">
        <v>0</v>
      </c>
      <c r="E99" s="72" t="b">
        <v>0</v>
      </c>
      <c r="F99" s="106" t="b">
        <v>0</v>
      </c>
      <c r="G99" s="108" t="b">
        <v>0</v>
      </c>
      <c r="H99" s="72" t="b">
        <v>0</v>
      </c>
      <c r="I99" s="106" t="b">
        <v>0</v>
      </c>
      <c r="J99" s="108" t="b">
        <v>0</v>
      </c>
      <c r="K99" s="72" t="b">
        <v>0</v>
      </c>
      <c r="L99" s="72" t="b">
        <v>0</v>
      </c>
      <c r="M99" s="72" t="b">
        <v>0</v>
      </c>
      <c r="N99" s="106" t="b">
        <v>1</v>
      </c>
      <c r="O99" s="107" t="b">
        <f t="shared" si="6"/>
        <v>0</v>
      </c>
      <c r="P99" s="71" t="b">
        <f t="shared" si="7"/>
        <v>1</v>
      </c>
      <c r="Q99" s="71" t="b">
        <f t="shared" si="5"/>
        <v>0</v>
      </c>
    </row>
    <row r="100" spans="1:17">
      <c r="A100" s="73">
        <v>611</v>
      </c>
      <c r="B100" s="73" t="s">
        <v>207</v>
      </c>
      <c r="C100" s="73" t="s">
        <v>208</v>
      </c>
      <c r="D100" s="108" t="b">
        <v>0</v>
      </c>
      <c r="E100" s="72" t="b">
        <v>0</v>
      </c>
      <c r="F100" s="106" t="b">
        <v>0</v>
      </c>
      <c r="G100" s="108" t="b">
        <v>0</v>
      </c>
      <c r="H100" s="72" t="b">
        <v>0</v>
      </c>
      <c r="I100" s="106" t="b">
        <v>0</v>
      </c>
      <c r="J100" s="108" t="b">
        <v>0</v>
      </c>
      <c r="K100" s="72" t="b">
        <v>0</v>
      </c>
      <c r="L100" s="72" t="b">
        <v>0</v>
      </c>
      <c r="M100" s="72" t="b">
        <v>0</v>
      </c>
      <c r="N100" s="106" t="b">
        <v>0</v>
      </c>
      <c r="O100" s="107" t="b">
        <f t="shared" si="6"/>
        <v>0</v>
      </c>
      <c r="P100" s="71" t="b">
        <f t="shared" si="7"/>
        <v>0</v>
      </c>
      <c r="Q100" s="71" t="b">
        <f t="shared" si="5"/>
        <v>1</v>
      </c>
    </row>
    <row r="101" spans="1:17">
      <c r="A101" s="73">
        <v>612</v>
      </c>
      <c r="B101" s="73" t="s">
        <v>209</v>
      </c>
      <c r="C101" s="73" t="s">
        <v>210</v>
      </c>
      <c r="D101" s="108" t="b">
        <v>0</v>
      </c>
      <c r="E101" s="72" t="b">
        <v>0</v>
      </c>
      <c r="F101" s="106" t="b">
        <v>0</v>
      </c>
      <c r="G101" s="108" t="b">
        <v>0</v>
      </c>
      <c r="H101" s="72" t="b">
        <v>0</v>
      </c>
      <c r="I101" s="106" t="b">
        <v>0</v>
      </c>
      <c r="J101" s="108" t="b">
        <v>0</v>
      </c>
      <c r="K101" s="72" t="b">
        <v>0</v>
      </c>
      <c r="L101" s="72" t="b">
        <v>0</v>
      </c>
      <c r="M101" s="72" t="b">
        <v>0</v>
      </c>
      <c r="N101" s="106" t="b">
        <v>0</v>
      </c>
      <c r="O101" s="107" t="b">
        <f t="shared" si="6"/>
        <v>0</v>
      </c>
      <c r="P101" s="71" t="b">
        <f t="shared" si="7"/>
        <v>0</v>
      </c>
      <c r="Q101" s="71" t="b">
        <f t="shared" si="5"/>
        <v>1</v>
      </c>
    </row>
    <row r="102" spans="1:17">
      <c r="A102" s="73">
        <v>614</v>
      </c>
      <c r="B102" s="73" t="s">
        <v>211</v>
      </c>
      <c r="C102" s="73" t="s">
        <v>212</v>
      </c>
      <c r="D102" s="108" t="b">
        <v>0</v>
      </c>
      <c r="E102" s="72" t="b">
        <v>0</v>
      </c>
      <c r="F102" s="106" t="b">
        <v>0</v>
      </c>
      <c r="G102" s="108" t="b">
        <v>0</v>
      </c>
      <c r="H102" s="72" t="b">
        <v>0</v>
      </c>
      <c r="I102" s="106" t="b">
        <v>0</v>
      </c>
      <c r="J102" s="108" t="b">
        <v>0</v>
      </c>
      <c r="K102" s="72" t="b">
        <v>0</v>
      </c>
      <c r="L102" s="72" t="b">
        <v>0</v>
      </c>
      <c r="M102" s="72" t="b">
        <v>0</v>
      </c>
      <c r="N102" s="106" t="b">
        <v>0</v>
      </c>
      <c r="O102" s="107" t="b">
        <f t="shared" si="6"/>
        <v>0</v>
      </c>
      <c r="P102" s="71" t="b">
        <f t="shared" si="7"/>
        <v>0</v>
      </c>
      <c r="Q102" s="71" t="b">
        <f t="shared" si="5"/>
        <v>1</v>
      </c>
    </row>
    <row r="103" spans="1:17">
      <c r="A103" s="73">
        <v>616</v>
      </c>
      <c r="B103" s="73" t="s">
        <v>213</v>
      </c>
      <c r="C103" s="73" t="s">
        <v>214</v>
      </c>
      <c r="D103" s="108" t="b">
        <v>0</v>
      </c>
      <c r="E103" s="72" t="b">
        <v>0</v>
      </c>
      <c r="F103" s="106" t="b">
        <v>0</v>
      </c>
      <c r="G103" s="108" t="b">
        <v>0</v>
      </c>
      <c r="H103" s="72" t="b">
        <v>0</v>
      </c>
      <c r="I103" s="106" t="b">
        <v>0</v>
      </c>
      <c r="J103" s="108" t="b">
        <v>0</v>
      </c>
      <c r="K103" s="72" t="b">
        <v>0</v>
      </c>
      <c r="L103" s="72" t="b">
        <v>1</v>
      </c>
      <c r="M103" s="72" t="b">
        <v>0</v>
      </c>
      <c r="N103" s="106" t="b">
        <v>0</v>
      </c>
      <c r="O103" s="107" t="b">
        <f t="shared" si="6"/>
        <v>0</v>
      </c>
      <c r="P103" s="71" t="b">
        <f t="shared" si="7"/>
        <v>1</v>
      </c>
      <c r="Q103" s="71" t="b">
        <f t="shared" si="5"/>
        <v>0</v>
      </c>
    </row>
    <row r="104" spans="1:17">
      <c r="A104" s="73">
        <v>618</v>
      </c>
      <c r="B104" s="73" t="s">
        <v>215</v>
      </c>
      <c r="C104" s="73" t="s">
        <v>216</v>
      </c>
      <c r="D104" s="108" t="b">
        <v>0</v>
      </c>
      <c r="E104" s="72" t="b">
        <v>0</v>
      </c>
      <c r="F104" s="106" t="b">
        <v>0</v>
      </c>
      <c r="G104" s="108" t="b">
        <v>0</v>
      </c>
      <c r="H104" s="72" t="b">
        <v>0</v>
      </c>
      <c r="I104" s="106" t="b">
        <v>0</v>
      </c>
      <c r="J104" s="108" t="b">
        <v>0</v>
      </c>
      <c r="K104" s="72" t="b">
        <v>0</v>
      </c>
      <c r="L104" s="72" t="b">
        <v>0</v>
      </c>
      <c r="M104" s="72" t="b">
        <v>0</v>
      </c>
      <c r="N104" s="106" t="b">
        <v>0</v>
      </c>
      <c r="O104" s="107" t="b">
        <f t="shared" si="6"/>
        <v>0</v>
      </c>
      <c r="P104" s="71" t="b">
        <f t="shared" si="7"/>
        <v>0</v>
      </c>
      <c r="Q104" s="71" t="b">
        <f t="shared" si="5"/>
        <v>1</v>
      </c>
    </row>
    <row r="105" spans="1:17">
      <c r="A105" s="73">
        <v>622</v>
      </c>
      <c r="B105" s="73" t="s">
        <v>217</v>
      </c>
      <c r="C105" s="73" t="s">
        <v>218</v>
      </c>
      <c r="D105" s="108" t="b">
        <v>0</v>
      </c>
      <c r="E105" s="72" t="b">
        <v>0</v>
      </c>
      <c r="F105" s="106" t="b">
        <v>0</v>
      </c>
      <c r="G105" s="108" t="b">
        <v>0</v>
      </c>
      <c r="H105" s="72" t="b">
        <v>0</v>
      </c>
      <c r="I105" s="106" t="b">
        <v>0</v>
      </c>
      <c r="J105" s="108" t="b">
        <v>0</v>
      </c>
      <c r="K105" s="72" t="b">
        <v>0</v>
      </c>
      <c r="L105" s="72" t="b">
        <v>0</v>
      </c>
      <c r="M105" s="72" t="b">
        <v>0</v>
      </c>
      <c r="N105" s="106" t="b">
        <v>0</v>
      </c>
      <c r="O105" s="107" t="b">
        <f t="shared" si="6"/>
        <v>0</v>
      </c>
      <c r="P105" s="71" t="b">
        <f t="shared" si="7"/>
        <v>0</v>
      </c>
      <c r="Q105" s="71" t="b">
        <f t="shared" si="5"/>
        <v>1</v>
      </c>
    </row>
    <row r="106" spans="1:17">
      <c r="A106" s="73">
        <v>624</v>
      </c>
      <c r="B106" s="73" t="s">
        <v>219</v>
      </c>
      <c r="C106" s="73" t="s">
        <v>220</v>
      </c>
      <c r="D106" s="108" t="b">
        <v>0</v>
      </c>
      <c r="E106" s="72" t="b">
        <v>0</v>
      </c>
      <c r="F106" s="106" t="b">
        <v>0</v>
      </c>
      <c r="G106" s="108" t="b">
        <v>0</v>
      </c>
      <c r="H106" s="72" t="b">
        <v>0</v>
      </c>
      <c r="I106" s="106" t="b">
        <v>0</v>
      </c>
      <c r="J106" s="108" t="b">
        <v>0</v>
      </c>
      <c r="K106" s="72" t="b">
        <v>0</v>
      </c>
      <c r="L106" s="72" t="b">
        <v>0</v>
      </c>
      <c r="M106" s="72" t="b">
        <v>0</v>
      </c>
      <c r="N106" s="106" t="b">
        <v>0</v>
      </c>
      <c r="O106" s="107" t="b">
        <f t="shared" si="6"/>
        <v>0</v>
      </c>
      <c r="P106" s="71" t="b">
        <f t="shared" si="7"/>
        <v>0</v>
      </c>
      <c r="Q106" s="71" t="b">
        <f t="shared" si="5"/>
        <v>1</v>
      </c>
    </row>
    <row r="107" spans="1:17">
      <c r="A107" s="73">
        <v>626</v>
      </c>
      <c r="B107" s="73" t="s">
        <v>221</v>
      </c>
      <c r="C107" s="73" t="s">
        <v>222</v>
      </c>
      <c r="D107" s="108" t="b">
        <v>0</v>
      </c>
      <c r="E107" s="72" t="b">
        <v>0</v>
      </c>
      <c r="F107" s="106" t="b">
        <v>0</v>
      </c>
      <c r="G107" s="108" t="b">
        <v>0</v>
      </c>
      <c r="H107" s="72" t="b">
        <v>0</v>
      </c>
      <c r="I107" s="106" t="b">
        <v>0</v>
      </c>
      <c r="J107" s="108" t="b">
        <v>0</v>
      </c>
      <c r="K107" s="72" t="b">
        <v>0</v>
      </c>
      <c r="L107" s="72" t="b">
        <v>0</v>
      </c>
      <c r="M107" s="72" t="b">
        <v>0</v>
      </c>
      <c r="N107" s="106" t="b">
        <v>0</v>
      </c>
      <c r="O107" s="107" t="b">
        <f t="shared" si="6"/>
        <v>0</v>
      </c>
      <c r="P107" s="71" t="b">
        <f t="shared" si="7"/>
        <v>0</v>
      </c>
      <c r="Q107" s="71" t="b">
        <f t="shared" si="5"/>
        <v>1</v>
      </c>
    </row>
    <row r="108" spans="1:17">
      <c r="A108" s="73">
        <v>628</v>
      </c>
      <c r="B108" s="73" t="s">
        <v>223</v>
      </c>
      <c r="C108" s="73" t="s">
        <v>224</v>
      </c>
      <c r="D108" s="108" t="b">
        <v>0</v>
      </c>
      <c r="E108" s="72" t="b">
        <v>0</v>
      </c>
      <c r="F108" s="106" t="b">
        <v>0</v>
      </c>
      <c r="G108" s="108" t="b">
        <v>0</v>
      </c>
      <c r="H108" s="72" t="b">
        <v>0</v>
      </c>
      <c r="I108" s="106" t="b">
        <v>0</v>
      </c>
      <c r="J108" s="108" t="b">
        <v>0</v>
      </c>
      <c r="K108" s="72" t="b">
        <v>0</v>
      </c>
      <c r="L108" s="72" t="b">
        <v>0</v>
      </c>
      <c r="M108" s="72" t="b">
        <v>0</v>
      </c>
      <c r="N108" s="106" t="b">
        <v>0</v>
      </c>
      <c r="O108" s="107" t="b">
        <f t="shared" si="6"/>
        <v>0</v>
      </c>
      <c r="P108" s="71" t="b">
        <f t="shared" si="7"/>
        <v>0</v>
      </c>
      <c r="Q108" s="71" t="b">
        <f t="shared" si="5"/>
        <v>1</v>
      </c>
    </row>
    <row r="109" spans="1:17">
      <c r="A109" s="73">
        <v>632</v>
      </c>
      <c r="B109" s="73" t="s">
        <v>225</v>
      </c>
      <c r="C109" s="73" t="s">
        <v>226</v>
      </c>
      <c r="D109" s="108" t="b">
        <v>0</v>
      </c>
      <c r="E109" s="72" t="b">
        <v>0</v>
      </c>
      <c r="F109" s="106" t="b">
        <v>0</v>
      </c>
      <c r="G109" s="108" t="b">
        <v>0</v>
      </c>
      <c r="H109" s="72" t="b">
        <v>0</v>
      </c>
      <c r="I109" s="106" t="b">
        <v>0</v>
      </c>
      <c r="J109" s="108" t="b">
        <v>0</v>
      </c>
      <c r="K109" s="72" t="b">
        <v>0</v>
      </c>
      <c r="L109" s="72" t="b">
        <v>0</v>
      </c>
      <c r="M109" s="72" t="b">
        <v>0</v>
      </c>
      <c r="N109" s="106" t="b">
        <v>0</v>
      </c>
      <c r="O109" s="107" t="b">
        <f t="shared" si="6"/>
        <v>0</v>
      </c>
      <c r="P109" s="71" t="b">
        <f t="shared" si="7"/>
        <v>0</v>
      </c>
      <c r="Q109" s="71" t="b">
        <f t="shared" si="5"/>
        <v>1</v>
      </c>
    </row>
    <row r="110" spans="1:17">
      <c r="A110" s="73">
        <v>634</v>
      </c>
      <c r="B110" s="73" t="s">
        <v>227</v>
      </c>
      <c r="C110" s="73" t="s">
        <v>395</v>
      </c>
      <c r="D110" s="108" t="b">
        <v>0</v>
      </c>
      <c r="E110" s="72" t="b">
        <v>0</v>
      </c>
      <c r="F110" s="106" t="b">
        <v>0</v>
      </c>
      <c r="G110" s="108" t="b">
        <v>0</v>
      </c>
      <c r="H110" s="72" t="b">
        <v>0</v>
      </c>
      <c r="I110" s="106" t="b">
        <v>0</v>
      </c>
      <c r="J110" s="108" t="b">
        <v>0</v>
      </c>
      <c r="K110" s="72" t="b">
        <v>0</v>
      </c>
      <c r="L110" s="72" t="b">
        <v>0</v>
      </c>
      <c r="M110" s="72" t="b">
        <v>0</v>
      </c>
      <c r="N110" s="106" t="b">
        <v>0</v>
      </c>
      <c r="O110" s="107" t="b">
        <f t="shared" si="6"/>
        <v>0</v>
      </c>
      <c r="P110" s="71" t="b">
        <f t="shared" si="7"/>
        <v>0</v>
      </c>
      <c r="Q110" s="71" t="b">
        <f t="shared" si="5"/>
        <v>1</v>
      </c>
    </row>
    <row r="111" spans="1:17">
      <c r="A111" s="73">
        <v>636</v>
      </c>
      <c r="B111" s="73" t="s">
        <v>228</v>
      </c>
      <c r="C111" s="73" t="s">
        <v>396</v>
      </c>
      <c r="D111" s="108" t="b">
        <v>0</v>
      </c>
      <c r="E111" s="72" t="b">
        <v>0</v>
      </c>
      <c r="F111" s="106" t="b">
        <v>0</v>
      </c>
      <c r="G111" s="108" t="b">
        <v>0</v>
      </c>
      <c r="H111" s="72" t="b">
        <v>0</v>
      </c>
      <c r="I111" s="106" t="b">
        <v>0</v>
      </c>
      <c r="J111" s="108" t="b">
        <v>0</v>
      </c>
      <c r="K111" s="72" t="b">
        <v>0</v>
      </c>
      <c r="L111" s="72" t="b">
        <v>0</v>
      </c>
      <c r="M111" s="72" t="b">
        <v>0</v>
      </c>
      <c r="N111" s="106" t="b">
        <v>0</v>
      </c>
      <c r="O111" s="107" t="b">
        <f t="shared" si="6"/>
        <v>0</v>
      </c>
      <c r="P111" s="71" t="b">
        <f t="shared" si="7"/>
        <v>0</v>
      </c>
      <c r="Q111" s="71" t="b">
        <f t="shared" si="5"/>
        <v>1</v>
      </c>
    </row>
    <row r="112" spans="1:17">
      <c r="A112" s="73">
        <v>638</v>
      </c>
      <c r="B112" s="73" t="s">
        <v>229</v>
      </c>
      <c r="C112" s="73" t="s">
        <v>230</v>
      </c>
      <c r="D112" s="108" t="b">
        <v>0</v>
      </c>
      <c r="E112" s="72" t="b">
        <v>0</v>
      </c>
      <c r="F112" s="106" t="b">
        <v>0</v>
      </c>
      <c r="G112" s="108" t="b">
        <v>0</v>
      </c>
      <c r="H112" s="72" t="b">
        <v>0</v>
      </c>
      <c r="I112" s="106" t="b">
        <v>0</v>
      </c>
      <c r="J112" s="108" t="b">
        <v>0</v>
      </c>
      <c r="K112" s="72" t="b">
        <v>0</v>
      </c>
      <c r="L112" s="72" t="b">
        <v>0</v>
      </c>
      <c r="M112" s="72" t="b">
        <v>0</v>
      </c>
      <c r="N112" s="106" t="b">
        <v>0</v>
      </c>
      <c r="O112" s="107" t="b">
        <f t="shared" si="6"/>
        <v>0</v>
      </c>
      <c r="P112" s="71" t="b">
        <f t="shared" si="7"/>
        <v>0</v>
      </c>
      <c r="Q112" s="71" t="b">
        <f t="shared" si="5"/>
        <v>1</v>
      </c>
    </row>
    <row r="113" spans="1:17">
      <c r="A113" s="73">
        <v>642</v>
      </c>
      <c r="B113" s="73" t="s">
        <v>231</v>
      </c>
      <c r="C113" s="73" t="s">
        <v>232</v>
      </c>
      <c r="D113" s="108" t="b">
        <v>0</v>
      </c>
      <c r="E113" s="72" t="b">
        <v>0</v>
      </c>
      <c r="F113" s="106" t="b">
        <v>0</v>
      </c>
      <c r="G113" s="108" t="b">
        <v>0</v>
      </c>
      <c r="H113" s="72" t="b">
        <v>0</v>
      </c>
      <c r="I113" s="106" t="b">
        <v>0</v>
      </c>
      <c r="J113" s="108" t="b">
        <v>0</v>
      </c>
      <c r="K113" s="72" t="b">
        <v>0</v>
      </c>
      <c r="L113" s="72" t="b">
        <v>0</v>
      </c>
      <c r="M113" s="72" t="b">
        <v>0</v>
      </c>
      <c r="N113" s="106" t="b">
        <v>0</v>
      </c>
      <c r="O113" s="107" t="b">
        <f t="shared" si="6"/>
        <v>0</v>
      </c>
      <c r="P113" s="71" t="b">
        <f t="shared" si="7"/>
        <v>0</v>
      </c>
      <c r="Q113" s="71" t="b">
        <f t="shared" si="5"/>
        <v>1</v>
      </c>
    </row>
    <row r="114" spans="1:17">
      <c r="A114" s="73">
        <v>643</v>
      </c>
      <c r="B114" s="73" t="s">
        <v>233</v>
      </c>
      <c r="C114" s="73" t="s">
        <v>234</v>
      </c>
      <c r="D114" s="108" t="b">
        <v>0</v>
      </c>
      <c r="E114" s="72" t="b">
        <v>0</v>
      </c>
      <c r="F114" s="106" t="b">
        <v>0</v>
      </c>
      <c r="G114" s="108" t="b">
        <v>0</v>
      </c>
      <c r="H114" s="72" t="b">
        <v>0</v>
      </c>
      <c r="I114" s="106" t="b">
        <v>0</v>
      </c>
      <c r="J114" s="108" t="b">
        <v>0</v>
      </c>
      <c r="K114" s="72" t="b">
        <v>0</v>
      </c>
      <c r="L114" s="72" t="b">
        <v>0</v>
      </c>
      <c r="M114" s="72" t="b">
        <v>0</v>
      </c>
      <c r="N114" s="106" t="b">
        <v>0</v>
      </c>
      <c r="O114" s="107" t="b">
        <f t="shared" si="6"/>
        <v>0</v>
      </c>
      <c r="P114" s="71" t="b">
        <f t="shared" si="7"/>
        <v>0</v>
      </c>
      <c r="Q114" s="71" t="b">
        <f t="shared" si="5"/>
        <v>1</v>
      </c>
    </row>
    <row r="115" spans="1:17">
      <c r="A115" s="73">
        <v>644</v>
      </c>
      <c r="B115" s="73" t="s">
        <v>235</v>
      </c>
      <c r="C115" s="73" t="s">
        <v>236</v>
      </c>
      <c r="D115" s="108" t="b">
        <v>0</v>
      </c>
      <c r="E115" s="72" t="b">
        <v>0</v>
      </c>
      <c r="F115" s="106" t="b">
        <v>0</v>
      </c>
      <c r="G115" s="108" t="b">
        <v>0</v>
      </c>
      <c r="H115" s="72" t="b">
        <v>0</v>
      </c>
      <c r="I115" s="106" t="b">
        <v>0</v>
      </c>
      <c r="J115" s="108" t="b">
        <v>0</v>
      </c>
      <c r="K115" s="72" t="b">
        <v>0</v>
      </c>
      <c r="L115" s="72" t="b">
        <v>0</v>
      </c>
      <c r="M115" s="72" t="b">
        <v>0</v>
      </c>
      <c r="N115" s="106" t="b">
        <v>0</v>
      </c>
      <c r="O115" s="107" t="b">
        <f t="shared" si="6"/>
        <v>0</v>
      </c>
      <c r="P115" s="71" t="b">
        <f t="shared" si="7"/>
        <v>0</v>
      </c>
      <c r="Q115" s="71" t="b">
        <f t="shared" si="5"/>
        <v>1</v>
      </c>
    </row>
    <row r="116" spans="1:17">
      <c r="A116" s="73">
        <v>646</v>
      </c>
      <c r="B116" s="73" t="s">
        <v>237</v>
      </c>
      <c r="C116" s="73" t="s">
        <v>238</v>
      </c>
      <c r="D116" s="108" t="b">
        <v>0</v>
      </c>
      <c r="E116" s="72" t="b">
        <v>0</v>
      </c>
      <c r="F116" s="106" t="b">
        <v>0</v>
      </c>
      <c r="G116" s="108" t="b">
        <v>0</v>
      </c>
      <c r="H116" s="72" t="b">
        <v>0</v>
      </c>
      <c r="I116" s="106" t="b">
        <v>0</v>
      </c>
      <c r="J116" s="108" t="b">
        <v>0</v>
      </c>
      <c r="K116" s="72" t="b">
        <v>0</v>
      </c>
      <c r="L116" s="72" t="b">
        <v>0</v>
      </c>
      <c r="M116" s="72" t="b">
        <v>0</v>
      </c>
      <c r="N116" s="106" t="b">
        <v>0</v>
      </c>
      <c r="O116" s="107" t="b">
        <f t="shared" si="6"/>
        <v>0</v>
      </c>
      <c r="P116" s="71" t="b">
        <f t="shared" si="7"/>
        <v>0</v>
      </c>
      <c r="Q116" s="71" t="b">
        <f t="shared" si="5"/>
        <v>1</v>
      </c>
    </row>
    <row r="117" spans="1:17">
      <c r="A117" s="73">
        <v>648</v>
      </c>
      <c r="B117" s="73" t="s">
        <v>239</v>
      </c>
      <c r="C117" s="73" t="s">
        <v>397</v>
      </c>
      <c r="D117" s="108" t="b">
        <v>0</v>
      </c>
      <c r="E117" s="72" t="b">
        <v>0</v>
      </c>
      <c r="F117" s="106" t="b">
        <v>0</v>
      </c>
      <c r="G117" s="108" t="b">
        <v>0</v>
      </c>
      <c r="H117" s="72" t="b">
        <v>0</v>
      </c>
      <c r="I117" s="106" t="b">
        <v>0</v>
      </c>
      <c r="J117" s="108" t="b">
        <v>0</v>
      </c>
      <c r="K117" s="72" t="b">
        <v>0</v>
      </c>
      <c r="L117" s="72" t="b">
        <v>0</v>
      </c>
      <c r="M117" s="72" t="b">
        <v>0</v>
      </c>
      <c r="N117" s="106" t="b">
        <v>0</v>
      </c>
      <c r="O117" s="107" t="b">
        <f t="shared" si="6"/>
        <v>0</v>
      </c>
      <c r="P117" s="71" t="b">
        <f t="shared" si="7"/>
        <v>0</v>
      </c>
      <c r="Q117" s="71" t="b">
        <f t="shared" si="5"/>
        <v>1</v>
      </c>
    </row>
    <row r="118" spans="1:17">
      <c r="A118" s="73">
        <v>652</v>
      </c>
      <c r="B118" s="73" t="s">
        <v>240</v>
      </c>
      <c r="C118" s="73" t="s">
        <v>241</v>
      </c>
      <c r="D118" s="108" t="b">
        <v>0</v>
      </c>
      <c r="E118" s="72" t="b">
        <v>0</v>
      </c>
      <c r="F118" s="106" t="b">
        <v>0</v>
      </c>
      <c r="G118" s="108" t="b">
        <v>0</v>
      </c>
      <c r="H118" s="72" t="b">
        <v>0</v>
      </c>
      <c r="I118" s="106" t="b">
        <v>0</v>
      </c>
      <c r="J118" s="108" t="b">
        <v>0</v>
      </c>
      <c r="K118" s="72" t="b">
        <v>0</v>
      </c>
      <c r="L118" s="72" t="b">
        <v>1</v>
      </c>
      <c r="M118" s="72" t="b">
        <v>0</v>
      </c>
      <c r="N118" s="106" t="b">
        <v>0</v>
      </c>
      <c r="O118" s="107" t="b">
        <f t="shared" si="6"/>
        <v>0</v>
      </c>
      <c r="P118" s="71" t="b">
        <f t="shared" si="7"/>
        <v>1</v>
      </c>
      <c r="Q118" s="71" t="b">
        <f t="shared" si="5"/>
        <v>0</v>
      </c>
    </row>
    <row r="119" spans="1:17">
      <c r="A119" s="73">
        <v>654</v>
      </c>
      <c r="B119" s="73" t="s">
        <v>242</v>
      </c>
      <c r="C119" s="73" t="s">
        <v>243</v>
      </c>
      <c r="D119" s="108" t="b">
        <v>0</v>
      </c>
      <c r="E119" s="72" t="b">
        <v>0</v>
      </c>
      <c r="F119" s="106" t="b">
        <v>0</v>
      </c>
      <c r="G119" s="108" t="b">
        <v>0</v>
      </c>
      <c r="H119" s="72" t="b">
        <v>0</v>
      </c>
      <c r="I119" s="106" t="b">
        <v>0</v>
      </c>
      <c r="J119" s="108" t="b">
        <v>0</v>
      </c>
      <c r="K119" s="72" t="b">
        <v>0</v>
      </c>
      <c r="L119" s="72" t="b">
        <v>0</v>
      </c>
      <c r="M119" s="72" t="b">
        <v>0</v>
      </c>
      <c r="N119" s="106" t="b">
        <v>0</v>
      </c>
      <c r="O119" s="107" t="b">
        <f t="shared" si="6"/>
        <v>0</v>
      </c>
      <c r="P119" s="71" t="b">
        <f t="shared" si="7"/>
        <v>0</v>
      </c>
      <c r="Q119" s="71" t="b">
        <f t="shared" si="5"/>
        <v>1</v>
      </c>
    </row>
    <row r="120" spans="1:17">
      <c r="A120" s="73">
        <v>656</v>
      </c>
      <c r="B120" s="73" t="s">
        <v>244</v>
      </c>
      <c r="C120" s="73" t="s">
        <v>245</v>
      </c>
      <c r="D120" s="108" t="b">
        <v>0</v>
      </c>
      <c r="E120" s="72" t="b">
        <v>0</v>
      </c>
      <c r="F120" s="106" t="b">
        <v>0</v>
      </c>
      <c r="G120" s="108" t="b">
        <v>0</v>
      </c>
      <c r="H120" s="72" t="b">
        <v>0</v>
      </c>
      <c r="I120" s="106" t="b">
        <v>0</v>
      </c>
      <c r="J120" s="108" t="b">
        <v>0</v>
      </c>
      <c r="K120" s="72" t="b">
        <v>0</v>
      </c>
      <c r="L120" s="72" t="b">
        <v>0</v>
      </c>
      <c r="M120" s="72" t="b">
        <v>0</v>
      </c>
      <c r="N120" s="106" t="b">
        <v>0</v>
      </c>
      <c r="O120" s="107" t="b">
        <f t="shared" si="6"/>
        <v>0</v>
      </c>
      <c r="P120" s="71" t="b">
        <f t="shared" si="7"/>
        <v>0</v>
      </c>
      <c r="Q120" s="71" t="b">
        <f t="shared" si="5"/>
        <v>1</v>
      </c>
    </row>
    <row r="121" spans="1:17">
      <c r="A121" s="73">
        <v>662</v>
      </c>
      <c r="B121" s="73" t="s">
        <v>246</v>
      </c>
      <c r="C121" s="73" t="s">
        <v>398</v>
      </c>
      <c r="D121" s="108" t="b">
        <v>0</v>
      </c>
      <c r="E121" s="72" t="b">
        <v>0</v>
      </c>
      <c r="F121" s="106" t="b">
        <v>0</v>
      </c>
      <c r="G121" s="108" t="b">
        <v>0</v>
      </c>
      <c r="H121" s="72" t="b">
        <v>0</v>
      </c>
      <c r="I121" s="106" t="b">
        <v>0</v>
      </c>
      <c r="J121" s="108" t="b">
        <v>0</v>
      </c>
      <c r="K121" s="72" t="b">
        <v>0</v>
      </c>
      <c r="L121" s="72" t="b">
        <v>0</v>
      </c>
      <c r="M121" s="72" t="b">
        <v>0</v>
      </c>
      <c r="N121" s="106" t="b">
        <v>0</v>
      </c>
      <c r="O121" s="107" t="b">
        <f t="shared" si="6"/>
        <v>0</v>
      </c>
      <c r="P121" s="71" t="b">
        <f t="shared" si="7"/>
        <v>0</v>
      </c>
      <c r="Q121" s="71" t="b">
        <f t="shared" si="5"/>
        <v>1</v>
      </c>
    </row>
    <row r="122" spans="1:17">
      <c r="A122" s="73">
        <v>664</v>
      </c>
      <c r="B122" s="73" t="s">
        <v>247</v>
      </c>
      <c r="C122" s="73" t="s">
        <v>248</v>
      </c>
      <c r="D122" s="108" t="b">
        <v>0</v>
      </c>
      <c r="E122" s="72" t="b">
        <v>0</v>
      </c>
      <c r="F122" s="106" t="b">
        <v>0</v>
      </c>
      <c r="G122" s="108" t="b">
        <v>0</v>
      </c>
      <c r="H122" s="72" t="b">
        <v>0</v>
      </c>
      <c r="I122" s="106" t="b">
        <v>0</v>
      </c>
      <c r="J122" s="108" t="b">
        <v>0</v>
      </c>
      <c r="K122" s="72" t="b">
        <v>0</v>
      </c>
      <c r="L122" s="72" t="b">
        <v>1</v>
      </c>
      <c r="M122" s="72" t="b">
        <v>0</v>
      </c>
      <c r="N122" s="106" t="b">
        <v>0</v>
      </c>
      <c r="O122" s="107" t="b">
        <f t="shared" si="6"/>
        <v>0</v>
      </c>
      <c r="P122" s="71" t="b">
        <f t="shared" si="7"/>
        <v>1</v>
      </c>
      <c r="Q122" s="71" t="b">
        <f t="shared" si="5"/>
        <v>0</v>
      </c>
    </row>
    <row r="123" spans="1:17">
      <c r="A123" s="73">
        <v>666</v>
      </c>
      <c r="B123" s="73" t="s">
        <v>249</v>
      </c>
      <c r="C123" s="73" t="s">
        <v>250</v>
      </c>
      <c r="D123" s="108" t="b">
        <v>0</v>
      </c>
      <c r="E123" s="72" t="b">
        <v>0</v>
      </c>
      <c r="F123" s="106" t="b">
        <v>0</v>
      </c>
      <c r="G123" s="108" t="b">
        <v>0</v>
      </c>
      <c r="H123" s="72" t="b">
        <v>0</v>
      </c>
      <c r="I123" s="106" t="b">
        <v>0</v>
      </c>
      <c r="J123" s="108" t="b">
        <v>0</v>
      </c>
      <c r="K123" s="72" t="b">
        <v>0</v>
      </c>
      <c r="L123" s="72" t="b">
        <v>0</v>
      </c>
      <c r="M123" s="72" t="b">
        <v>0</v>
      </c>
      <c r="N123" s="106" t="b">
        <v>0</v>
      </c>
      <c r="O123" s="107" t="b">
        <f t="shared" si="6"/>
        <v>0</v>
      </c>
      <c r="P123" s="71" t="b">
        <f t="shared" si="7"/>
        <v>0</v>
      </c>
      <c r="Q123" s="71" t="b">
        <f t="shared" si="5"/>
        <v>1</v>
      </c>
    </row>
    <row r="124" spans="1:17">
      <c r="A124" s="73">
        <v>668</v>
      </c>
      <c r="B124" s="73" t="s">
        <v>251</v>
      </c>
      <c r="C124" s="73" t="s">
        <v>252</v>
      </c>
      <c r="D124" s="108" t="b">
        <v>0</v>
      </c>
      <c r="E124" s="72" t="b">
        <v>0</v>
      </c>
      <c r="F124" s="106" t="b">
        <v>0</v>
      </c>
      <c r="G124" s="108" t="b">
        <v>0</v>
      </c>
      <c r="H124" s="72" t="b">
        <v>0</v>
      </c>
      <c r="I124" s="106" t="b">
        <v>0</v>
      </c>
      <c r="J124" s="108" t="b">
        <v>0</v>
      </c>
      <c r="K124" s="72" t="b">
        <v>0</v>
      </c>
      <c r="L124" s="72" t="b">
        <v>0</v>
      </c>
      <c r="M124" s="72" t="b">
        <v>0</v>
      </c>
      <c r="N124" s="106" t="b">
        <v>0</v>
      </c>
      <c r="O124" s="107" t="b">
        <f t="shared" si="6"/>
        <v>0</v>
      </c>
      <c r="P124" s="71" t="b">
        <f t="shared" si="7"/>
        <v>0</v>
      </c>
      <c r="Q124" s="71" t="b">
        <f t="shared" si="5"/>
        <v>1</v>
      </c>
    </row>
    <row r="125" spans="1:17">
      <c r="A125" s="73">
        <v>672</v>
      </c>
      <c r="B125" s="73" t="s">
        <v>253</v>
      </c>
      <c r="C125" s="73" t="s">
        <v>254</v>
      </c>
      <c r="D125" s="108" t="b">
        <v>0</v>
      </c>
      <c r="E125" s="72" t="b">
        <v>0</v>
      </c>
      <c r="F125" s="106" t="b">
        <v>0</v>
      </c>
      <c r="G125" s="108" t="b">
        <v>0</v>
      </c>
      <c r="H125" s="72" t="b">
        <v>0</v>
      </c>
      <c r="I125" s="106" t="b">
        <v>0</v>
      </c>
      <c r="J125" s="108" t="b">
        <v>0</v>
      </c>
      <c r="K125" s="72" t="b">
        <v>0</v>
      </c>
      <c r="L125" s="72" t="b">
        <v>0</v>
      </c>
      <c r="M125" s="72" t="b">
        <v>0</v>
      </c>
      <c r="N125" s="106" t="b">
        <v>0</v>
      </c>
      <c r="O125" s="107" t="b">
        <f t="shared" si="6"/>
        <v>0</v>
      </c>
      <c r="P125" s="71" t="b">
        <f t="shared" si="7"/>
        <v>0</v>
      </c>
      <c r="Q125" s="71" t="b">
        <f t="shared" si="5"/>
        <v>1</v>
      </c>
    </row>
    <row r="126" spans="1:17">
      <c r="A126" s="73">
        <v>674</v>
      </c>
      <c r="B126" s="73" t="s">
        <v>255</v>
      </c>
      <c r="C126" s="73" t="s">
        <v>256</v>
      </c>
      <c r="D126" s="108" t="b">
        <v>0</v>
      </c>
      <c r="E126" s="72" t="b">
        <v>0</v>
      </c>
      <c r="F126" s="106" t="b">
        <v>0</v>
      </c>
      <c r="G126" s="108" t="b">
        <v>0</v>
      </c>
      <c r="H126" s="72" t="b">
        <v>0</v>
      </c>
      <c r="I126" s="106" t="b">
        <v>0</v>
      </c>
      <c r="J126" s="108" t="b">
        <v>0</v>
      </c>
      <c r="K126" s="72" t="b">
        <v>0</v>
      </c>
      <c r="L126" s="72" t="b">
        <v>0</v>
      </c>
      <c r="M126" s="72" t="b">
        <v>0</v>
      </c>
      <c r="N126" s="106" t="b">
        <v>0</v>
      </c>
      <c r="O126" s="107" t="b">
        <f t="shared" si="6"/>
        <v>0</v>
      </c>
      <c r="P126" s="71" t="b">
        <f t="shared" si="7"/>
        <v>0</v>
      </c>
      <c r="Q126" s="71" t="b">
        <f t="shared" si="5"/>
        <v>1</v>
      </c>
    </row>
    <row r="127" spans="1:17">
      <c r="A127" s="73">
        <v>676</v>
      </c>
      <c r="B127" s="73" t="s">
        <v>257</v>
      </c>
      <c r="C127" s="73" t="s">
        <v>258</v>
      </c>
      <c r="D127" s="108" t="b">
        <v>0</v>
      </c>
      <c r="E127" s="72" t="b">
        <v>0</v>
      </c>
      <c r="F127" s="106" t="b">
        <v>0</v>
      </c>
      <c r="G127" s="108" t="b">
        <v>0</v>
      </c>
      <c r="H127" s="72" t="b">
        <v>0</v>
      </c>
      <c r="I127" s="106" t="b">
        <v>0</v>
      </c>
      <c r="J127" s="108" t="b">
        <v>0</v>
      </c>
      <c r="K127" s="72" t="b">
        <v>0</v>
      </c>
      <c r="L127" s="72" t="b">
        <v>0</v>
      </c>
      <c r="M127" s="72" t="b">
        <v>0</v>
      </c>
      <c r="N127" s="106" t="b">
        <v>0</v>
      </c>
      <c r="O127" s="107" t="b">
        <f t="shared" si="6"/>
        <v>0</v>
      </c>
      <c r="P127" s="71" t="b">
        <f t="shared" si="7"/>
        <v>0</v>
      </c>
      <c r="Q127" s="71" t="b">
        <f t="shared" si="5"/>
        <v>1</v>
      </c>
    </row>
    <row r="128" spans="1:17">
      <c r="A128" s="73">
        <v>678</v>
      </c>
      <c r="B128" s="73" t="s">
        <v>259</v>
      </c>
      <c r="C128" s="73" t="s">
        <v>260</v>
      </c>
      <c r="D128" s="108" t="b">
        <v>0</v>
      </c>
      <c r="E128" s="72" t="b">
        <v>0</v>
      </c>
      <c r="F128" s="106" t="b">
        <v>0</v>
      </c>
      <c r="G128" s="108" t="b">
        <v>0</v>
      </c>
      <c r="H128" s="72" t="b">
        <v>0</v>
      </c>
      <c r="I128" s="106" t="b">
        <v>0</v>
      </c>
      <c r="J128" s="108" t="b">
        <v>0</v>
      </c>
      <c r="K128" s="72" t="b">
        <v>0</v>
      </c>
      <c r="L128" s="72" t="b">
        <v>0</v>
      </c>
      <c r="M128" s="72" t="b">
        <v>0</v>
      </c>
      <c r="N128" s="106" t="b">
        <v>0</v>
      </c>
      <c r="O128" s="107" t="b">
        <f t="shared" si="6"/>
        <v>0</v>
      </c>
      <c r="P128" s="71" t="b">
        <f t="shared" si="7"/>
        <v>0</v>
      </c>
      <c r="Q128" s="71" t="b">
        <f t="shared" si="5"/>
        <v>1</v>
      </c>
    </row>
    <row r="129" spans="1:17">
      <c r="A129" s="73">
        <v>682</v>
      </c>
      <c r="B129" s="73" t="s">
        <v>261</v>
      </c>
      <c r="C129" s="73" t="s">
        <v>262</v>
      </c>
      <c r="D129" s="108" t="b">
        <v>0</v>
      </c>
      <c r="E129" s="72" t="b">
        <v>0</v>
      </c>
      <c r="F129" s="106" t="b">
        <v>0</v>
      </c>
      <c r="G129" s="108" t="b">
        <v>0</v>
      </c>
      <c r="H129" s="72" t="b">
        <v>0</v>
      </c>
      <c r="I129" s="106" t="b">
        <v>0</v>
      </c>
      <c r="J129" s="108" t="b">
        <v>0</v>
      </c>
      <c r="K129" s="72" t="b">
        <v>0</v>
      </c>
      <c r="L129" s="72" t="b">
        <v>0</v>
      </c>
      <c r="M129" s="72" t="b">
        <v>0</v>
      </c>
      <c r="N129" s="106" t="b">
        <v>0</v>
      </c>
      <c r="O129" s="107" t="b">
        <f t="shared" si="6"/>
        <v>0</v>
      </c>
      <c r="P129" s="71" t="b">
        <f t="shared" si="7"/>
        <v>0</v>
      </c>
      <c r="Q129" s="71" t="b">
        <f t="shared" si="5"/>
        <v>1</v>
      </c>
    </row>
    <row r="130" spans="1:17">
      <c r="A130" s="73">
        <v>684</v>
      </c>
      <c r="B130" s="73" t="s">
        <v>263</v>
      </c>
      <c r="C130" s="73" t="s">
        <v>264</v>
      </c>
      <c r="D130" s="108" t="b">
        <v>0</v>
      </c>
      <c r="E130" s="72" t="b">
        <v>0</v>
      </c>
      <c r="F130" s="106" t="b">
        <v>0</v>
      </c>
      <c r="G130" s="108" t="b">
        <v>0</v>
      </c>
      <c r="H130" s="72" t="b">
        <v>0</v>
      </c>
      <c r="I130" s="106" t="b">
        <v>0</v>
      </c>
      <c r="J130" s="108" t="b">
        <v>0</v>
      </c>
      <c r="K130" s="72" t="b">
        <v>0</v>
      </c>
      <c r="L130" s="72" t="b">
        <v>1</v>
      </c>
      <c r="M130" s="72" t="b">
        <v>0</v>
      </c>
      <c r="N130" s="106" t="b">
        <v>0</v>
      </c>
      <c r="O130" s="107" t="b">
        <f t="shared" si="6"/>
        <v>0</v>
      </c>
      <c r="P130" s="71" t="b">
        <f t="shared" si="7"/>
        <v>1</v>
      </c>
      <c r="Q130" s="71" t="b">
        <f t="shared" si="5"/>
        <v>0</v>
      </c>
    </row>
    <row r="131" spans="1:17">
      <c r="A131" s="73">
        <v>686</v>
      </c>
      <c r="B131" s="73" t="s">
        <v>265</v>
      </c>
      <c r="C131" s="73" t="s">
        <v>266</v>
      </c>
      <c r="D131" s="108" t="b">
        <v>0</v>
      </c>
      <c r="E131" s="72" t="b">
        <v>0</v>
      </c>
      <c r="F131" s="106" t="b">
        <v>0</v>
      </c>
      <c r="G131" s="108" t="b">
        <v>0</v>
      </c>
      <c r="H131" s="72" t="b">
        <v>0</v>
      </c>
      <c r="I131" s="106" t="b">
        <v>0</v>
      </c>
      <c r="J131" s="108" t="b">
        <v>0</v>
      </c>
      <c r="K131" s="72" t="b">
        <v>0</v>
      </c>
      <c r="L131" s="72" t="b">
        <v>1</v>
      </c>
      <c r="M131" s="72" t="b">
        <v>0</v>
      </c>
      <c r="N131" s="106" t="b">
        <v>0</v>
      </c>
      <c r="O131" s="107" t="b">
        <f t="shared" si="6"/>
        <v>0</v>
      </c>
      <c r="P131" s="71" t="b">
        <f t="shared" si="7"/>
        <v>1</v>
      </c>
      <c r="Q131" s="71" t="b">
        <f t="shared" si="5"/>
        <v>0</v>
      </c>
    </row>
    <row r="132" spans="1:17">
      <c r="A132" s="73">
        <v>688</v>
      </c>
      <c r="B132" s="73" t="s">
        <v>267</v>
      </c>
      <c r="C132" s="73" t="s">
        <v>268</v>
      </c>
      <c r="D132" s="108" t="b">
        <v>0</v>
      </c>
      <c r="E132" s="72" t="b">
        <v>0</v>
      </c>
      <c r="F132" s="106" t="b">
        <v>0</v>
      </c>
      <c r="G132" s="108" t="b">
        <v>0</v>
      </c>
      <c r="H132" s="72" t="b">
        <v>0</v>
      </c>
      <c r="I132" s="106" t="b">
        <v>0</v>
      </c>
      <c r="J132" s="108" t="b">
        <v>0</v>
      </c>
      <c r="K132" s="72" t="b">
        <v>0</v>
      </c>
      <c r="L132" s="72" t="b">
        <v>0</v>
      </c>
      <c r="M132" s="72" t="b">
        <v>0</v>
      </c>
      <c r="N132" s="106" t="b">
        <v>0</v>
      </c>
      <c r="O132" s="107" t="b">
        <f t="shared" si="6"/>
        <v>0</v>
      </c>
      <c r="P132" s="71" t="b">
        <f t="shared" si="7"/>
        <v>0</v>
      </c>
      <c r="Q132" s="71" t="b">
        <f t="shared" ref="Q132:Q191" si="8">NOT(OR(D132,E132,F132,O132,P132))</f>
        <v>1</v>
      </c>
    </row>
    <row r="133" spans="1:17">
      <c r="A133" s="73">
        <v>692</v>
      </c>
      <c r="B133" s="73" t="s">
        <v>269</v>
      </c>
      <c r="C133" s="73" t="s">
        <v>270</v>
      </c>
      <c r="D133" s="108" t="b">
        <v>0</v>
      </c>
      <c r="E133" s="72" t="b">
        <v>0</v>
      </c>
      <c r="F133" s="106" t="b">
        <v>0</v>
      </c>
      <c r="G133" s="108" t="b">
        <v>0</v>
      </c>
      <c r="H133" s="72" t="b">
        <v>0</v>
      </c>
      <c r="I133" s="106" t="b">
        <v>0</v>
      </c>
      <c r="J133" s="108" t="b">
        <v>0</v>
      </c>
      <c r="K133" s="72" t="b">
        <v>0</v>
      </c>
      <c r="L133" s="72" t="b">
        <v>0</v>
      </c>
      <c r="M133" s="72" t="b">
        <v>0</v>
      </c>
      <c r="N133" s="106" t="b">
        <v>0</v>
      </c>
      <c r="O133" s="107" t="b">
        <f t="shared" si="6"/>
        <v>0</v>
      </c>
      <c r="P133" s="71" t="b">
        <f t="shared" si="7"/>
        <v>0</v>
      </c>
      <c r="Q133" s="71" t="b">
        <f t="shared" si="8"/>
        <v>1</v>
      </c>
    </row>
    <row r="134" spans="1:17">
      <c r="A134" s="73">
        <v>694</v>
      </c>
      <c r="B134" s="73" t="s">
        <v>271</v>
      </c>
      <c r="C134" s="73" t="s">
        <v>272</v>
      </c>
      <c r="D134" s="108" t="b">
        <v>0</v>
      </c>
      <c r="E134" s="72" t="b">
        <v>0</v>
      </c>
      <c r="F134" s="106" t="b">
        <v>0</v>
      </c>
      <c r="G134" s="108" t="b">
        <v>0</v>
      </c>
      <c r="H134" s="72" t="b">
        <v>0</v>
      </c>
      <c r="I134" s="106" t="b">
        <v>0</v>
      </c>
      <c r="J134" s="108" t="b">
        <v>0</v>
      </c>
      <c r="K134" s="72" t="b">
        <v>0</v>
      </c>
      <c r="L134" s="72" t="b">
        <v>1</v>
      </c>
      <c r="M134" s="72" t="b">
        <v>0</v>
      </c>
      <c r="N134" s="106" t="b">
        <v>0</v>
      </c>
      <c r="O134" s="107" t="b">
        <f t="shared" si="6"/>
        <v>0</v>
      </c>
      <c r="P134" s="71" t="b">
        <f t="shared" si="7"/>
        <v>1</v>
      </c>
      <c r="Q134" s="71" t="b">
        <f t="shared" si="8"/>
        <v>0</v>
      </c>
    </row>
    <row r="135" spans="1:17">
      <c r="A135" s="73">
        <v>698</v>
      </c>
      <c r="B135" s="73" t="s">
        <v>273</v>
      </c>
      <c r="C135" s="73" t="s">
        <v>274</v>
      </c>
      <c r="D135" s="108" t="b">
        <v>0</v>
      </c>
      <c r="E135" s="72" t="b">
        <v>0</v>
      </c>
      <c r="F135" s="106" t="b">
        <v>0</v>
      </c>
      <c r="G135" s="108" t="b">
        <v>0</v>
      </c>
      <c r="H135" s="72" t="b">
        <v>0</v>
      </c>
      <c r="I135" s="106" t="b">
        <v>0</v>
      </c>
      <c r="J135" s="108" t="b">
        <v>0</v>
      </c>
      <c r="K135" s="72" t="b">
        <v>0</v>
      </c>
      <c r="L135" s="72" t="b">
        <v>1</v>
      </c>
      <c r="M135" s="72" t="b">
        <v>0</v>
      </c>
      <c r="N135" s="106" t="b">
        <v>0</v>
      </c>
      <c r="O135" s="107" t="b">
        <f t="shared" si="6"/>
        <v>0</v>
      </c>
      <c r="P135" s="71" t="b">
        <f t="shared" si="7"/>
        <v>1</v>
      </c>
      <c r="Q135" s="71" t="b">
        <f t="shared" si="8"/>
        <v>0</v>
      </c>
    </row>
    <row r="136" spans="1:17">
      <c r="A136" s="73">
        <v>714</v>
      </c>
      <c r="B136" s="73" t="s">
        <v>275</v>
      </c>
      <c r="C136" s="73" t="s">
        <v>276</v>
      </c>
      <c r="D136" s="108" t="b">
        <v>0</v>
      </c>
      <c r="E136" s="72" t="b">
        <v>0</v>
      </c>
      <c r="F136" s="106" t="b">
        <v>0</v>
      </c>
      <c r="G136" s="108" t="b">
        <v>0</v>
      </c>
      <c r="H136" s="72" t="b">
        <v>0</v>
      </c>
      <c r="I136" s="106" t="b">
        <v>0</v>
      </c>
      <c r="J136" s="108" t="b">
        <v>0</v>
      </c>
      <c r="K136" s="72" t="b">
        <v>0</v>
      </c>
      <c r="L136" s="72" t="b">
        <v>0</v>
      </c>
      <c r="M136" s="72" t="b">
        <v>0</v>
      </c>
      <c r="N136" s="106" t="b">
        <v>0</v>
      </c>
      <c r="O136" s="107" t="b">
        <f t="shared" si="6"/>
        <v>0</v>
      </c>
      <c r="P136" s="71" t="b">
        <f t="shared" si="7"/>
        <v>0</v>
      </c>
      <c r="Q136" s="71" t="b">
        <f t="shared" si="8"/>
        <v>1</v>
      </c>
    </row>
    <row r="137" spans="1:17">
      <c r="A137" s="73">
        <v>716</v>
      </c>
      <c r="B137" s="73" t="s">
        <v>277</v>
      </c>
      <c r="C137" s="73" t="s">
        <v>399</v>
      </c>
      <c r="D137" s="108" t="b">
        <v>0</v>
      </c>
      <c r="E137" s="72" t="b">
        <v>0</v>
      </c>
      <c r="F137" s="106" t="b">
        <v>0</v>
      </c>
      <c r="G137" s="108" t="b">
        <v>0</v>
      </c>
      <c r="H137" s="72" t="b">
        <v>0</v>
      </c>
      <c r="I137" s="106" t="b">
        <v>0</v>
      </c>
      <c r="J137" s="108" t="b">
        <v>0</v>
      </c>
      <c r="K137" s="72" t="b">
        <v>0</v>
      </c>
      <c r="L137" s="72" t="b">
        <v>0</v>
      </c>
      <c r="M137" s="72" t="b">
        <v>0</v>
      </c>
      <c r="N137" s="106" t="b">
        <v>0</v>
      </c>
      <c r="O137" s="107" t="b">
        <f t="shared" si="6"/>
        <v>0</v>
      </c>
      <c r="P137" s="71" t="b">
        <f t="shared" si="7"/>
        <v>0</v>
      </c>
      <c r="Q137" s="71" t="b">
        <f t="shared" si="8"/>
        <v>1</v>
      </c>
    </row>
    <row r="138" spans="1:17">
      <c r="A138" s="73">
        <v>718</v>
      </c>
      <c r="B138" s="73" t="s">
        <v>278</v>
      </c>
      <c r="C138" s="73" t="s">
        <v>279</v>
      </c>
      <c r="D138" s="108" t="b">
        <v>0</v>
      </c>
      <c r="E138" s="72" t="b">
        <v>0</v>
      </c>
      <c r="F138" s="106" t="b">
        <v>0</v>
      </c>
      <c r="G138" s="108" t="b">
        <v>0</v>
      </c>
      <c r="H138" s="72" t="b">
        <v>0</v>
      </c>
      <c r="I138" s="106" t="b">
        <v>0</v>
      </c>
      <c r="J138" s="108" t="b">
        <v>0</v>
      </c>
      <c r="K138" s="72" t="b">
        <v>0</v>
      </c>
      <c r="L138" s="72" t="b">
        <v>0</v>
      </c>
      <c r="M138" s="72" t="b">
        <v>0</v>
      </c>
      <c r="N138" s="106" t="b">
        <v>0</v>
      </c>
      <c r="O138" s="107" t="b">
        <f t="shared" si="6"/>
        <v>0</v>
      </c>
      <c r="P138" s="71" t="b">
        <f t="shared" si="7"/>
        <v>0</v>
      </c>
      <c r="Q138" s="71" t="b">
        <f t="shared" si="8"/>
        <v>1</v>
      </c>
    </row>
    <row r="139" spans="1:17">
      <c r="A139" s="73">
        <v>722</v>
      </c>
      <c r="B139" s="73" t="s">
        <v>280</v>
      </c>
      <c r="C139" s="73" t="s">
        <v>281</v>
      </c>
      <c r="D139" s="108" t="b">
        <v>0</v>
      </c>
      <c r="E139" s="72" t="b">
        <v>0</v>
      </c>
      <c r="F139" s="106" t="b">
        <v>0</v>
      </c>
      <c r="G139" s="108" t="b">
        <v>0</v>
      </c>
      <c r="H139" s="72" t="b">
        <v>0</v>
      </c>
      <c r="I139" s="106" t="b">
        <v>0</v>
      </c>
      <c r="J139" s="108" t="b">
        <v>0</v>
      </c>
      <c r="K139" s="72" t="b">
        <v>0</v>
      </c>
      <c r="L139" s="72" t="b">
        <v>0</v>
      </c>
      <c r="M139" s="72" t="b">
        <v>0</v>
      </c>
      <c r="N139" s="106" t="b">
        <v>0</v>
      </c>
      <c r="O139" s="107" t="b">
        <f t="shared" si="6"/>
        <v>0</v>
      </c>
      <c r="P139" s="71" t="b">
        <f t="shared" si="7"/>
        <v>0</v>
      </c>
      <c r="Q139" s="71" t="b">
        <f t="shared" si="8"/>
        <v>1</v>
      </c>
    </row>
    <row r="140" spans="1:17">
      <c r="A140" s="73">
        <v>724</v>
      </c>
      <c r="B140" s="73" t="s">
        <v>282</v>
      </c>
      <c r="C140" s="73" t="s">
        <v>283</v>
      </c>
      <c r="D140" s="108" t="b">
        <v>0</v>
      </c>
      <c r="E140" s="72" t="b">
        <v>0</v>
      </c>
      <c r="F140" s="106" t="b">
        <v>0</v>
      </c>
      <c r="G140" s="108" t="b">
        <v>0</v>
      </c>
      <c r="H140" s="72" t="b">
        <v>0</v>
      </c>
      <c r="I140" s="106" t="b">
        <v>0</v>
      </c>
      <c r="J140" s="108" t="b">
        <v>0</v>
      </c>
      <c r="K140" s="72" t="b">
        <v>0</v>
      </c>
      <c r="L140" s="72" t="b">
        <v>0</v>
      </c>
      <c r="M140" s="72" t="b">
        <v>0</v>
      </c>
      <c r="N140" s="106" t="b">
        <v>0</v>
      </c>
      <c r="O140" s="107" t="b">
        <f t="shared" si="6"/>
        <v>0</v>
      </c>
      <c r="P140" s="71" t="b">
        <f t="shared" si="7"/>
        <v>0</v>
      </c>
      <c r="Q140" s="71" t="b">
        <f t="shared" si="8"/>
        <v>1</v>
      </c>
    </row>
    <row r="141" spans="1:17">
      <c r="A141" s="73">
        <v>728</v>
      </c>
      <c r="B141" s="73" t="s">
        <v>284</v>
      </c>
      <c r="C141" s="73" t="s">
        <v>285</v>
      </c>
      <c r="D141" s="108" t="b">
        <v>0</v>
      </c>
      <c r="E141" s="72" t="b">
        <v>0</v>
      </c>
      <c r="F141" s="106" t="b">
        <v>0</v>
      </c>
      <c r="G141" s="108" t="b">
        <v>0</v>
      </c>
      <c r="H141" s="72" t="b">
        <v>0</v>
      </c>
      <c r="I141" s="106" t="b">
        <v>0</v>
      </c>
      <c r="J141" s="108" t="b">
        <v>0</v>
      </c>
      <c r="K141" s="72" t="b">
        <v>0</v>
      </c>
      <c r="L141" s="72" t="b">
        <v>0</v>
      </c>
      <c r="M141" s="72" t="b">
        <v>0</v>
      </c>
      <c r="N141" s="106" t="b">
        <v>0</v>
      </c>
      <c r="O141" s="107" t="b">
        <f t="shared" si="6"/>
        <v>0</v>
      </c>
      <c r="P141" s="71" t="b">
        <f t="shared" si="7"/>
        <v>0</v>
      </c>
      <c r="Q141" s="71" t="b">
        <f t="shared" si="8"/>
        <v>1</v>
      </c>
    </row>
    <row r="142" spans="1:17">
      <c r="A142" s="73">
        <v>732</v>
      </c>
      <c r="B142" s="73" t="s">
        <v>286</v>
      </c>
      <c r="C142" s="73" t="s">
        <v>287</v>
      </c>
      <c r="D142" s="108" t="b">
        <v>0</v>
      </c>
      <c r="E142" s="72" t="b">
        <v>0</v>
      </c>
      <c r="F142" s="106" t="b">
        <v>0</v>
      </c>
      <c r="G142" s="108" t="b">
        <v>0</v>
      </c>
      <c r="H142" s="72" t="b">
        <v>0</v>
      </c>
      <c r="I142" s="106" t="b">
        <v>0</v>
      </c>
      <c r="J142" s="108" t="b">
        <v>0</v>
      </c>
      <c r="K142" s="72" t="b">
        <v>0</v>
      </c>
      <c r="L142" s="72" t="b">
        <v>0</v>
      </c>
      <c r="M142" s="72" t="b">
        <v>0</v>
      </c>
      <c r="N142" s="106" t="b">
        <v>0</v>
      </c>
      <c r="O142" s="107" t="b">
        <f t="shared" si="6"/>
        <v>0</v>
      </c>
      <c r="P142" s="71" t="b">
        <f t="shared" si="7"/>
        <v>0</v>
      </c>
      <c r="Q142" s="71" t="b">
        <f t="shared" si="8"/>
        <v>1</v>
      </c>
    </row>
    <row r="143" spans="1:17">
      <c r="A143" s="73">
        <v>733</v>
      </c>
      <c r="B143" s="73" t="s">
        <v>414</v>
      </c>
      <c r="C143" s="73" t="s">
        <v>409</v>
      </c>
      <c r="D143" s="108" t="b">
        <v>0</v>
      </c>
      <c r="E143" s="72" t="b">
        <v>0</v>
      </c>
      <c r="F143" s="106" t="b">
        <v>0</v>
      </c>
      <c r="G143" s="108" t="b">
        <v>0</v>
      </c>
      <c r="H143" s="72" t="b">
        <v>0</v>
      </c>
      <c r="I143" s="106" t="b">
        <v>0</v>
      </c>
      <c r="J143" s="108" t="b">
        <v>0</v>
      </c>
      <c r="K143" s="72" t="b">
        <v>0</v>
      </c>
      <c r="L143" s="72" t="b">
        <v>0</v>
      </c>
      <c r="M143" s="72" t="b">
        <v>0</v>
      </c>
      <c r="N143" s="106" t="b">
        <v>0</v>
      </c>
      <c r="O143" s="107" t="b">
        <f t="shared" si="6"/>
        <v>0</v>
      </c>
      <c r="P143" s="71" t="b">
        <f t="shared" si="7"/>
        <v>0</v>
      </c>
      <c r="Q143" s="71" t="b">
        <f t="shared" si="8"/>
        <v>1</v>
      </c>
    </row>
    <row r="144" spans="1:17">
      <c r="A144" s="73">
        <v>734</v>
      </c>
      <c r="B144" s="73" t="s">
        <v>288</v>
      </c>
      <c r="C144" s="73" t="s">
        <v>289</v>
      </c>
      <c r="D144" s="108" t="b">
        <v>0</v>
      </c>
      <c r="E144" s="72" t="b">
        <v>0</v>
      </c>
      <c r="F144" s="106" t="b">
        <v>0</v>
      </c>
      <c r="G144" s="108" t="b">
        <v>0</v>
      </c>
      <c r="H144" s="72" t="b">
        <v>0</v>
      </c>
      <c r="I144" s="106" t="b">
        <v>0</v>
      </c>
      <c r="J144" s="108" t="b">
        <v>0</v>
      </c>
      <c r="K144" s="72" t="b">
        <v>0</v>
      </c>
      <c r="L144" s="72" t="b">
        <v>0</v>
      </c>
      <c r="M144" s="72" t="b">
        <v>0</v>
      </c>
      <c r="N144" s="106" t="b">
        <v>0</v>
      </c>
      <c r="O144" s="107" t="b">
        <f t="shared" si="6"/>
        <v>0</v>
      </c>
      <c r="P144" s="71" t="b">
        <f t="shared" si="7"/>
        <v>0</v>
      </c>
      <c r="Q144" s="71" t="b">
        <f t="shared" si="8"/>
        <v>1</v>
      </c>
    </row>
    <row r="145" spans="1:17">
      <c r="A145" s="73">
        <v>738</v>
      </c>
      <c r="B145" s="73" t="s">
        <v>290</v>
      </c>
      <c r="C145" s="73" t="s">
        <v>291</v>
      </c>
      <c r="D145" s="108" t="b">
        <v>0</v>
      </c>
      <c r="E145" s="72" t="b">
        <v>0</v>
      </c>
      <c r="F145" s="106" t="b">
        <v>0</v>
      </c>
      <c r="G145" s="108" t="b">
        <v>0</v>
      </c>
      <c r="H145" s="72" t="b">
        <v>0</v>
      </c>
      <c r="I145" s="106" t="b">
        <v>0</v>
      </c>
      <c r="J145" s="108" t="b">
        <v>0</v>
      </c>
      <c r="K145" s="72" t="b">
        <v>0</v>
      </c>
      <c r="L145" s="72" t="b">
        <v>0</v>
      </c>
      <c r="M145" s="72" t="b">
        <v>0</v>
      </c>
      <c r="N145" s="106" t="b">
        <v>0</v>
      </c>
      <c r="O145" s="107" t="b">
        <f t="shared" si="6"/>
        <v>0</v>
      </c>
      <c r="P145" s="71" t="b">
        <f t="shared" si="7"/>
        <v>0</v>
      </c>
      <c r="Q145" s="71" t="b">
        <f t="shared" si="8"/>
        <v>1</v>
      </c>
    </row>
    <row r="146" spans="1:17">
      <c r="A146" s="73">
        <v>742</v>
      </c>
      <c r="B146" s="73" t="s">
        <v>292</v>
      </c>
      <c r="C146" s="73" t="s">
        <v>293</v>
      </c>
      <c r="D146" s="108" t="b">
        <v>0</v>
      </c>
      <c r="E146" s="72" t="b">
        <v>0</v>
      </c>
      <c r="F146" s="106" t="b">
        <v>0</v>
      </c>
      <c r="G146" s="108" t="b">
        <v>0</v>
      </c>
      <c r="H146" s="72" t="b">
        <v>0</v>
      </c>
      <c r="I146" s="106" t="b">
        <v>0</v>
      </c>
      <c r="J146" s="108" t="b">
        <v>0</v>
      </c>
      <c r="K146" s="72" t="b">
        <v>0</v>
      </c>
      <c r="L146" s="72" t="b">
        <v>0</v>
      </c>
      <c r="M146" s="72" t="b">
        <v>0</v>
      </c>
      <c r="N146" s="106" t="b">
        <v>0</v>
      </c>
      <c r="O146" s="107" t="b">
        <f t="shared" si="6"/>
        <v>0</v>
      </c>
      <c r="P146" s="71" t="b">
        <f t="shared" si="7"/>
        <v>0</v>
      </c>
      <c r="Q146" s="71" t="b">
        <f t="shared" si="8"/>
        <v>1</v>
      </c>
    </row>
    <row r="147" spans="1:17">
      <c r="A147" s="73">
        <v>744</v>
      </c>
      <c r="B147" s="73" t="s">
        <v>294</v>
      </c>
      <c r="C147" s="73" t="s">
        <v>295</v>
      </c>
      <c r="D147" s="108" t="b">
        <v>0</v>
      </c>
      <c r="E147" s="72" t="b">
        <v>0</v>
      </c>
      <c r="F147" s="106" t="b">
        <v>0</v>
      </c>
      <c r="G147" s="108" t="b">
        <v>0</v>
      </c>
      <c r="H147" s="72" t="b">
        <v>0</v>
      </c>
      <c r="I147" s="106" t="b">
        <v>0</v>
      </c>
      <c r="J147" s="108" t="b">
        <v>0</v>
      </c>
      <c r="K147" s="72" t="b">
        <v>0</v>
      </c>
      <c r="L147" s="72" t="b">
        <v>1</v>
      </c>
      <c r="M147" s="72" t="b">
        <v>0</v>
      </c>
      <c r="N147" s="106" t="b">
        <v>0</v>
      </c>
      <c r="O147" s="107" t="b">
        <f t="shared" si="6"/>
        <v>0</v>
      </c>
      <c r="P147" s="71" t="b">
        <f t="shared" si="7"/>
        <v>1</v>
      </c>
      <c r="Q147" s="71" t="b">
        <f t="shared" si="8"/>
        <v>0</v>
      </c>
    </row>
    <row r="148" spans="1:17">
      <c r="A148" s="73">
        <v>746</v>
      </c>
      <c r="B148" s="73" t="s">
        <v>296</v>
      </c>
      <c r="C148" s="73" t="s">
        <v>297</v>
      </c>
      <c r="D148" s="108" t="b">
        <v>0</v>
      </c>
      <c r="E148" s="72" t="b">
        <v>0</v>
      </c>
      <c r="F148" s="106" t="b">
        <v>0</v>
      </c>
      <c r="G148" s="108" t="b">
        <v>0</v>
      </c>
      <c r="H148" s="72" t="b">
        <v>0</v>
      </c>
      <c r="I148" s="106" t="b">
        <v>0</v>
      </c>
      <c r="J148" s="108" t="b">
        <v>0</v>
      </c>
      <c r="K148" s="72" t="b">
        <v>0</v>
      </c>
      <c r="L148" s="72" t="b">
        <v>0</v>
      </c>
      <c r="M148" s="72" t="b">
        <v>0</v>
      </c>
      <c r="N148" s="106" t="b">
        <v>0</v>
      </c>
      <c r="O148" s="107" t="b">
        <f t="shared" si="6"/>
        <v>0</v>
      </c>
      <c r="P148" s="71" t="b">
        <f t="shared" si="7"/>
        <v>0</v>
      </c>
      <c r="Q148" s="71" t="b">
        <f t="shared" si="8"/>
        <v>1</v>
      </c>
    </row>
    <row r="149" spans="1:17">
      <c r="A149" s="73">
        <v>748</v>
      </c>
      <c r="B149" s="73" t="s">
        <v>298</v>
      </c>
      <c r="C149" s="73" t="s">
        <v>299</v>
      </c>
      <c r="D149" s="108" t="b">
        <v>0</v>
      </c>
      <c r="E149" s="72" t="b">
        <v>0</v>
      </c>
      <c r="F149" s="106" t="b">
        <v>0</v>
      </c>
      <c r="G149" s="108" t="b">
        <v>0</v>
      </c>
      <c r="H149" s="72" t="b">
        <v>0</v>
      </c>
      <c r="I149" s="106" t="b">
        <v>0</v>
      </c>
      <c r="J149" s="108" t="b">
        <v>0</v>
      </c>
      <c r="K149" s="72" t="b">
        <v>0</v>
      </c>
      <c r="L149" s="72" t="b">
        <v>0</v>
      </c>
      <c r="M149" s="72" t="b">
        <v>0</v>
      </c>
      <c r="N149" s="106" t="b">
        <v>0</v>
      </c>
      <c r="O149" s="107" t="b">
        <f t="shared" si="6"/>
        <v>0</v>
      </c>
      <c r="P149" s="71" t="b">
        <f t="shared" si="7"/>
        <v>0</v>
      </c>
      <c r="Q149" s="71" t="b">
        <f t="shared" si="8"/>
        <v>1</v>
      </c>
    </row>
    <row r="150" spans="1:17">
      <c r="A150" s="73">
        <v>754</v>
      </c>
      <c r="B150" s="73" t="s">
        <v>300</v>
      </c>
      <c r="C150" s="73" t="s">
        <v>301</v>
      </c>
      <c r="D150" s="108" t="b">
        <v>0</v>
      </c>
      <c r="E150" s="72" t="b">
        <v>0</v>
      </c>
      <c r="F150" s="106" t="b">
        <v>0</v>
      </c>
      <c r="G150" s="108" t="b">
        <v>0</v>
      </c>
      <c r="H150" s="72" t="b">
        <v>0</v>
      </c>
      <c r="I150" s="106" t="b">
        <v>0</v>
      </c>
      <c r="J150" s="108" t="b">
        <v>0</v>
      </c>
      <c r="K150" s="72" t="b">
        <v>0</v>
      </c>
      <c r="L150" s="72" t="b">
        <v>0</v>
      </c>
      <c r="M150" s="72" t="b">
        <v>0</v>
      </c>
      <c r="N150" s="106" t="b">
        <v>0</v>
      </c>
      <c r="O150" s="107" t="b">
        <f t="shared" si="6"/>
        <v>0</v>
      </c>
      <c r="P150" s="71" t="b">
        <f t="shared" si="7"/>
        <v>0</v>
      </c>
      <c r="Q150" s="71" t="b">
        <f t="shared" si="8"/>
        <v>1</v>
      </c>
    </row>
    <row r="151" spans="1:17">
      <c r="A151" s="73">
        <v>813</v>
      </c>
      <c r="B151" s="73" t="s">
        <v>302</v>
      </c>
      <c r="C151" s="73" t="s">
        <v>303</v>
      </c>
      <c r="D151" s="108" t="b">
        <v>0</v>
      </c>
      <c r="E151" s="72" t="b">
        <v>0</v>
      </c>
      <c r="F151" s="106" t="b">
        <v>0</v>
      </c>
      <c r="G151" s="108" t="b">
        <v>0</v>
      </c>
      <c r="H151" s="72" t="b">
        <v>0</v>
      </c>
      <c r="I151" s="106" t="b">
        <v>0</v>
      </c>
      <c r="J151" s="108" t="b">
        <v>0</v>
      </c>
      <c r="K151" s="72" t="b">
        <v>0</v>
      </c>
      <c r="L151" s="72" t="b">
        <v>0</v>
      </c>
      <c r="M151" s="72" t="b">
        <v>0</v>
      </c>
      <c r="N151" s="106" t="b">
        <v>0</v>
      </c>
      <c r="O151" s="107" t="b">
        <f t="shared" si="6"/>
        <v>0</v>
      </c>
      <c r="P151" s="71" t="b">
        <f t="shared" si="7"/>
        <v>0</v>
      </c>
      <c r="Q151" s="71" t="b">
        <f t="shared" si="8"/>
        <v>1</v>
      </c>
    </row>
    <row r="152" spans="1:17">
      <c r="A152" s="73">
        <v>819</v>
      </c>
      <c r="B152" s="73" t="s">
        <v>304</v>
      </c>
      <c r="C152" s="73" t="s">
        <v>305</v>
      </c>
      <c r="D152" s="108" t="b">
        <v>0</v>
      </c>
      <c r="E152" s="72" t="b">
        <v>0</v>
      </c>
      <c r="F152" s="106" t="b">
        <v>0</v>
      </c>
      <c r="G152" s="108" t="b">
        <v>0</v>
      </c>
      <c r="H152" s="72" t="b">
        <v>0</v>
      </c>
      <c r="I152" s="106" t="b">
        <v>0</v>
      </c>
      <c r="J152" s="108" t="b">
        <v>0</v>
      </c>
      <c r="K152" s="72" t="b">
        <v>0</v>
      </c>
      <c r="L152" s="72" t="b">
        <v>0</v>
      </c>
      <c r="M152" s="72" t="b">
        <v>0</v>
      </c>
      <c r="N152" s="106" t="b">
        <v>0</v>
      </c>
      <c r="O152" s="107" t="b">
        <f t="shared" si="6"/>
        <v>0</v>
      </c>
      <c r="P152" s="71" t="b">
        <f t="shared" si="7"/>
        <v>0</v>
      </c>
      <c r="Q152" s="71" t="b">
        <f t="shared" si="8"/>
        <v>1</v>
      </c>
    </row>
    <row r="153" spans="1:17">
      <c r="A153" s="73">
        <v>826</v>
      </c>
      <c r="B153" s="73" t="s">
        <v>306</v>
      </c>
      <c r="C153" s="73" t="s">
        <v>307</v>
      </c>
      <c r="D153" s="108" t="b">
        <v>0</v>
      </c>
      <c r="E153" s="72" t="b">
        <v>0</v>
      </c>
      <c r="F153" s="106" t="b">
        <v>0</v>
      </c>
      <c r="G153" s="108" t="b">
        <v>0</v>
      </c>
      <c r="H153" s="72" t="b">
        <v>0</v>
      </c>
      <c r="I153" s="106" t="b">
        <v>0</v>
      </c>
      <c r="J153" s="108" t="b">
        <v>0</v>
      </c>
      <c r="K153" s="72" t="b">
        <v>0</v>
      </c>
      <c r="L153" s="72" t="b">
        <v>0</v>
      </c>
      <c r="M153" s="72" t="b">
        <v>0</v>
      </c>
      <c r="N153" s="106" t="b">
        <v>0</v>
      </c>
      <c r="O153" s="107" t="b">
        <f t="shared" si="6"/>
        <v>0</v>
      </c>
      <c r="P153" s="71" t="b">
        <f t="shared" si="7"/>
        <v>0</v>
      </c>
      <c r="Q153" s="71" t="b">
        <f t="shared" si="8"/>
        <v>1</v>
      </c>
    </row>
    <row r="154" spans="1:17">
      <c r="A154" s="73">
        <v>846</v>
      </c>
      <c r="B154" s="73" t="s">
        <v>308</v>
      </c>
      <c r="C154" s="73" t="s">
        <v>309</v>
      </c>
      <c r="D154" s="108" t="b">
        <v>0</v>
      </c>
      <c r="E154" s="72" t="b">
        <v>0</v>
      </c>
      <c r="F154" s="106" t="b">
        <v>0</v>
      </c>
      <c r="G154" s="108" t="b">
        <v>0</v>
      </c>
      <c r="H154" s="72" t="b">
        <v>0</v>
      </c>
      <c r="I154" s="106" t="b">
        <v>0</v>
      </c>
      <c r="J154" s="108" t="b">
        <v>0</v>
      </c>
      <c r="K154" s="72" t="b">
        <v>0</v>
      </c>
      <c r="L154" s="72" t="b">
        <v>0</v>
      </c>
      <c r="M154" s="72" t="b">
        <v>0</v>
      </c>
      <c r="N154" s="106" t="b">
        <v>0</v>
      </c>
      <c r="O154" s="107" t="b">
        <f t="shared" si="6"/>
        <v>0</v>
      </c>
      <c r="P154" s="71" t="b">
        <f t="shared" si="7"/>
        <v>0</v>
      </c>
      <c r="Q154" s="71" t="b">
        <f t="shared" si="8"/>
        <v>1</v>
      </c>
    </row>
    <row r="155" spans="1:17">
      <c r="A155" s="73">
        <v>853</v>
      </c>
      <c r="B155" s="73" t="s">
        <v>310</v>
      </c>
      <c r="C155" s="73" t="s">
        <v>311</v>
      </c>
      <c r="D155" s="108" t="b">
        <v>0</v>
      </c>
      <c r="E155" s="72" t="b">
        <v>0</v>
      </c>
      <c r="F155" s="106" t="b">
        <v>0</v>
      </c>
      <c r="G155" s="108" t="b">
        <v>0</v>
      </c>
      <c r="H155" s="72" t="b">
        <v>0</v>
      </c>
      <c r="I155" s="106" t="b">
        <v>0</v>
      </c>
      <c r="J155" s="108" t="b">
        <v>0</v>
      </c>
      <c r="K155" s="72" t="b">
        <v>0</v>
      </c>
      <c r="L155" s="72" t="b">
        <v>0</v>
      </c>
      <c r="M155" s="72" t="b">
        <v>0</v>
      </c>
      <c r="N155" s="106" t="b">
        <v>0</v>
      </c>
      <c r="O155" s="107" t="b">
        <f t="shared" si="6"/>
        <v>0</v>
      </c>
      <c r="P155" s="71" t="b">
        <f t="shared" si="7"/>
        <v>0</v>
      </c>
      <c r="Q155" s="71" t="b">
        <f t="shared" si="8"/>
        <v>1</v>
      </c>
    </row>
    <row r="156" spans="1:17">
      <c r="A156" s="73">
        <v>862</v>
      </c>
      <c r="B156" s="73" t="s">
        <v>312</v>
      </c>
      <c r="C156" s="73" t="s">
        <v>313</v>
      </c>
      <c r="D156" s="108" t="b">
        <v>0</v>
      </c>
      <c r="E156" s="72" t="b">
        <v>0</v>
      </c>
      <c r="F156" s="106" t="b">
        <v>0</v>
      </c>
      <c r="G156" s="108" t="b">
        <v>0</v>
      </c>
      <c r="H156" s="72" t="b">
        <v>0</v>
      </c>
      <c r="I156" s="106" t="b">
        <v>0</v>
      </c>
      <c r="J156" s="108" t="b">
        <v>0</v>
      </c>
      <c r="K156" s="72" t="b">
        <v>0</v>
      </c>
      <c r="L156" s="72" t="b">
        <v>0</v>
      </c>
      <c r="M156" s="72" t="b">
        <v>0</v>
      </c>
      <c r="N156" s="106" t="b">
        <v>0</v>
      </c>
      <c r="O156" s="107" t="b">
        <f t="shared" si="6"/>
        <v>0</v>
      </c>
      <c r="P156" s="71" t="b">
        <f t="shared" si="7"/>
        <v>0</v>
      </c>
      <c r="Q156" s="71" t="b">
        <f t="shared" si="8"/>
        <v>1</v>
      </c>
    </row>
    <row r="157" spans="1:17">
      <c r="A157" s="73">
        <v>866</v>
      </c>
      <c r="B157" s="73" t="s">
        <v>314</v>
      </c>
      <c r="C157" s="73" t="s">
        <v>315</v>
      </c>
      <c r="D157" s="108" t="b">
        <v>0</v>
      </c>
      <c r="E157" s="72" t="b">
        <v>0</v>
      </c>
      <c r="F157" s="106" t="b">
        <v>0</v>
      </c>
      <c r="G157" s="108" t="b">
        <v>0</v>
      </c>
      <c r="H157" s="72" t="b">
        <v>0</v>
      </c>
      <c r="I157" s="106" t="b">
        <v>0</v>
      </c>
      <c r="J157" s="108" t="b">
        <v>0</v>
      </c>
      <c r="K157" s="72" t="b">
        <v>0</v>
      </c>
      <c r="L157" s="72" t="b">
        <v>0</v>
      </c>
      <c r="M157" s="72" t="b">
        <v>0</v>
      </c>
      <c r="N157" s="106" t="b">
        <v>0</v>
      </c>
      <c r="O157" s="107" t="b">
        <f t="shared" si="6"/>
        <v>0</v>
      </c>
      <c r="P157" s="71" t="b">
        <f t="shared" si="7"/>
        <v>0</v>
      </c>
      <c r="Q157" s="71" t="b">
        <f t="shared" si="8"/>
        <v>1</v>
      </c>
    </row>
    <row r="158" spans="1:17">
      <c r="A158" s="73">
        <v>867</v>
      </c>
      <c r="B158" s="73" t="s">
        <v>415</v>
      </c>
      <c r="C158" s="73" t="s">
        <v>410</v>
      </c>
      <c r="D158" s="108" t="b">
        <v>0</v>
      </c>
      <c r="E158" s="72" t="b">
        <v>0</v>
      </c>
      <c r="F158" s="106" t="b">
        <v>0</v>
      </c>
      <c r="G158" s="108" t="b">
        <v>0</v>
      </c>
      <c r="H158" s="72" t="b">
        <v>0</v>
      </c>
      <c r="I158" s="106" t="b">
        <v>0</v>
      </c>
      <c r="J158" s="108" t="b">
        <v>0</v>
      </c>
      <c r="K158" s="72" t="b">
        <v>0</v>
      </c>
      <c r="L158" s="72" t="b">
        <v>0</v>
      </c>
      <c r="M158" s="72" t="b">
        <v>0</v>
      </c>
      <c r="N158" s="106" t="b">
        <v>0</v>
      </c>
      <c r="O158" s="107" t="b">
        <f t="shared" si="6"/>
        <v>0</v>
      </c>
      <c r="P158" s="71" t="b">
        <f t="shared" si="7"/>
        <v>0</v>
      </c>
      <c r="Q158" s="71" t="b">
        <f t="shared" si="8"/>
        <v>1</v>
      </c>
    </row>
    <row r="159" spans="1:17">
      <c r="A159" s="73">
        <v>868</v>
      </c>
      <c r="B159" s="73" t="s">
        <v>416</v>
      </c>
      <c r="C159" s="73" t="s">
        <v>411</v>
      </c>
      <c r="D159" s="108" t="b">
        <v>0</v>
      </c>
      <c r="E159" s="72" t="b">
        <v>0</v>
      </c>
      <c r="F159" s="106" t="b">
        <v>0</v>
      </c>
      <c r="G159" s="108" t="b">
        <v>0</v>
      </c>
      <c r="H159" s="72" t="b">
        <v>0</v>
      </c>
      <c r="I159" s="106" t="b">
        <v>0</v>
      </c>
      <c r="J159" s="108" t="b">
        <v>0</v>
      </c>
      <c r="K159" s="72" t="b">
        <v>0</v>
      </c>
      <c r="L159" s="72" t="b">
        <v>0</v>
      </c>
      <c r="M159" s="72" t="b">
        <v>0</v>
      </c>
      <c r="N159" s="106" t="b">
        <v>0</v>
      </c>
      <c r="O159" s="107" t="b">
        <f t="shared" ref="O159:O191" si="9">OR(G159,H159,I159)</f>
        <v>0</v>
      </c>
      <c r="P159" s="71" t="b">
        <f t="shared" ref="P159:P191" si="10">OR(J159,K159,L159,M159,N159)</f>
        <v>0</v>
      </c>
      <c r="Q159" s="71" t="b">
        <f t="shared" si="8"/>
        <v>1</v>
      </c>
    </row>
    <row r="160" spans="1:17">
      <c r="A160" s="73">
        <v>869</v>
      </c>
      <c r="B160" s="73" t="s">
        <v>386</v>
      </c>
      <c r="C160" s="73" t="s">
        <v>387</v>
      </c>
      <c r="D160" s="108" t="b">
        <v>0</v>
      </c>
      <c r="E160" s="72" t="b">
        <v>0</v>
      </c>
      <c r="F160" s="106" t="b">
        <v>0</v>
      </c>
      <c r="G160" s="108" t="b">
        <v>0</v>
      </c>
      <c r="H160" s="72" t="b">
        <v>0</v>
      </c>
      <c r="I160" s="106" t="b">
        <v>0</v>
      </c>
      <c r="J160" s="108" t="b">
        <v>0</v>
      </c>
      <c r="K160" s="72" t="b">
        <v>0</v>
      </c>
      <c r="L160" s="72" t="b">
        <v>0</v>
      </c>
      <c r="M160" s="72" t="b">
        <v>0</v>
      </c>
      <c r="N160" s="106" t="b">
        <v>0</v>
      </c>
      <c r="O160" s="107" t="b">
        <f t="shared" si="9"/>
        <v>0</v>
      </c>
      <c r="P160" s="71" t="b">
        <f t="shared" si="10"/>
        <v>0</v>
      </c>
      <c r="Q160" s="71" t="b">
        <f t="shared" si="8"/>
        <v>1</v>
      </c>
    </row>
    <row r="161" spans="1:17">
      <c r="A161" s="73">
        <v>911</v>
      </c>
      <c r="B161" s="73" t="s">
        <v>316</v>
      </c>
      <c r="C161" s="73" t="s">
        <v>317</v>
      </c>
      <c r="D161" s="108" t="b">
        <v>0</v>
      </c>
      <c r="E161" s="72" t="b">
        <v>0</v>
      </c>
      <c r="F161" s="106" t="b">
        <v>0</v>
      </c>
      <c r="G161" s="108" t="b">
        <v>0</v>
      </c>
      <c r="H161" s="72" t="b">
        <v>0</v>
      </c>
      <c r="I161" s="106" t="b">
        <v>0</v>
      </c>
      <c r="J161" s="108" t="b">
        <v>0</v>
      </c>
      <c r="K161" s="72" t="b">
        <v>0</v>
      </c>
      <c r="L161" s="72" t="b">
        <v>0</v>
      </c>
      <c r="M161" s="72" t="b">
        <v>0</v>
      </c>
      <c r="N161" s="106" t="b">
        <v>0</v>
      </c>
      <c r="O161" s="107" t="b">
        <f t="shared" si="9"/>
        <v>0</v>
      </c>
      <c r="P161" s="71" t="b">
        <f t="shared" si="10"/>
        <v>0</v>
      </c>
      <c r="Q161" s="71" t="b">
        <f t="shared" si="8"/>
        <v>1</v>
      </c>
    </row>
    <row r="162" spans="1:17">
      <c r="A162" s="73">
        <v>912</v>
      </c>
      <c r="B162" s="73" t="s">
        <v>318</v>
      </c>
      <c r="C162" s="73" t="s">
        <v>319</v>
      </c>
      <c r="D162" s="108" t="b">
        <v>0</v>
      </c>
      <c r="E162" s="72" t="b">
        <v>0</v>
      </c>
      <c r="F162" s="106" t="b">
        <v>0</v>
      </c>
      <c r="G162" s="108" t="b">
        <v>0</v>
      </c>
      <c r="H162" s="72" t="b">
        <v>0</v>
      </c>
      <c r="I162" s="106" t="b">
        <v>0</v>
      </c>
      <c r="J162" s="108" t="b">
        <v>0</v>
      </c>
      <c r="K162" s="72" t="b">
        <v>0</v>
      </c>
      <c r="L162" s="72" t="b">
        <v>0</v>
      </c>
      <c r="M162" s="72" t="b">
        <v>0</v>
      </c>
      <c r="N162" s="106" t="b">
        <v>0</v>
      </c>
      <c r="O162" s="107" t="b">
        <f t="shared" si="9"/>
        <v>0</v>
      </c>
      <c r="P162" s="71" t="b">
        <f t="shared" si="10"/>
        <v>0</v>
      </c>
      <c r="Q162" s="71" t="b">
        <f t="shared" si="8"/>
        <v>1</v>
      </c>
    </row>
    <row r="163" spans="1:17">
      <c r="A163" s="73">
        <v>913</v>
      </c>
      <c r="B163" s="73" t="s">
        <v>320</v>
      </c>
      <c r="C163" s="73" t="s">
        <v>321</v>
      </c>
      <c r="D163" s="108" t="b">
        <v>0</v>
      </c>
      <c r="E163" s="72" t="b">
        <v>0</v>
      </c>
      <c r="F163" s="106" t="b">
        <v>0</v>
      </c>
      <c r="G163" s="108" t="b">
        <v>0</v>
      </c>
      <c r="H163" s="72" t="b">
        <v>0</v>
      </c>
      <c r="I163" s="106" t="b">
        <v>0</v>
      </c>
      <c r="J163" s="108" t="b">
        <v>0</v>
      </c>
      <c r="K163" s="72" t="b">
        <v>0</v>
      </c>
      <c r="L163" s="72" t="b">
        <v>0</v>
      </c>
      <c r="M163" s="72" t="b">
        <v>0</v>
      </c>
      <c r="N163" s="106" t="b">
        <v>0</v>
      </c>
      <c r="O163" s="107" t="b">
        <f t="shared" si="9"/>
        <v>0</v>
      </c>
      <c r="P163" s="71" t="b">
        <f t="shared" si="10"/>
        <v>0</v>
      </c>
      <c r="Q163" s="71" t="b">
        <f t="shared" si="8"/>
        <v>1</v>
      </c>
    </row>
    <row r="164" spans="1:17">
      <c r="A164" s="73">
        <v>914</v>
      </c>
      <c r="B164" s="73" t="s">
        <v>322</v>
      </c>
      <c r="C164" s="73" t="s">
        <v>323</v>
      </c>
      <c r="D164" s="108" t="b">
        <v>0</v>
      </c>
      <c r="E164" s="72" t="b">
        <v>0</v>
      </c>
      <c r="F164" s="106" t="b">
        <v>0</v>
      </c>
      <c r="G164" s="108" t="b">
        <v>0</v>
      </c>
      <c r="H164" s="72" t="b">
        <v>0</v>
      </c>
      <c r="I164" s="106" t="b">
        <v>0</v>
      </c>
      <c r="J164" s="108" t="b">
        <v>0</v>
      </c>
      <c r="K164" s="72" t="b">
        <v>0</v>
      </c>
      <c r="L164" s="72" t="b">
        <v>0</v>
      </c>
      <c r="M164" s="72" t="b">
        <v>0</v>
      </c>
      <c r="N164" s="106" t="b">
        <v>0</v>
      </c>
      <c r="O164" s="107" t="b">
        <f t="shared" si="9"/>
        <v>0</v>
      </c>
      <c r="P164" s="71" t="b">
        <f t="shared" si="10"/>
        <v>0</v>
      </c>
      <c r="Q164" s="71" t="b">
        <f t="shared" si="8"/>
        <v>1</v>
      </c>
    </row>
    <row r="165" spans="1:17">
      <c r="A165" s="73">
        <v>915</v>
      </c>
      <c r="B165" s="73" t="s">
        <v>324</v>
      </c>
      <c r="C165" s="73" t="s">
        <v>325</v>
      </c>
      <c r="D165" s="108" t="b">
        <v>0</v>
      </c>
      <c r="E165" s="72" t="b">
        <v>0</v>
      </c>
      <c r="F165" s="106" t="b">
        <v>0</v>
      </c>
      <c r="G165" s="108" t="b">
        <v>0</v>
      </c>
      <c r="H165" s="72" t="b">
        <v>0</v>
      </c>
      <c r="I165" s="106" t="b">
        <v>0</v>
      </c>
      <c r="J165" s="108" t="b">
        <v>0</v>
      </c>
      <c r="K165" s="72" t="b">
        <v>0</v>
      </c>
      <c r="L165" s="72" t="b">
        <v>0</v>
      </c>
      <c r="M165" s="72" t="b">
        <v>0</v>
      </c>
      <c r="N165" s="106" t="b">
        <v>0</v>
      </c>
      <c r="O165" s="107" t="b">
        <f t="shared" si="9"/>
        <v>0</v>
      </c>
      <c r="P165" s="71" t="b">
        <f t="shared" si="10"/>
        <v>0</v>
      </c>
      <c r="Q165" s="71" t="b">
        <f t="shared" si="8"/>
        <v>1</v>
      </c>
    </row>
    <row r="166" spans="1:17">
      <c r="A166" s="73">
        <v>916</v>
      </c>
      <c r="B166" s="73" t="s">
        <v>326</v>
      </c>
      <c r="C166" s="73" t="s">
        <v>327</v>
      </c>
      <c r="D166" s="108" t="b">
        <v>0</v>
      </c>
      <c r="E166" s="72" t="b">
        <v>0</v>
      </c>
      <c r="F166" s="106" t="b">
        <v>0</v>
      </c>
      <c r="G166" s="108" t="b">
        <v>0</v>
      </c>
      <c r="H166" s="72" t="b">
        <v>0</v>
      </c>
      <c r="I166" s="106" t="b">
        <v>0</v>
      </c>
      <c r="J166" s="108" t="b">
        <v>0</v>
      </c>
      <c r="K166" s="72" t="b">
        <v>1</v>
      </c>
      <c r="L166" s="72" t="b">
        <v>0</v>
      </c>
      <c r="M166" s="72" t="b">
        <v>0</v>
      </c>
      <c r="N166" s="106" t="b">
        <v>0</v>
      </c>
      <c r="O166" s="107" t="b">
        <f t="shared" si="9"/>
        <v>0</v>
      </c>
      <c r="P166" s="71" t="b">
        <f t="shared" si="10"/>
        <v>1</v>
      </c>
      <c r="Q166" s="71" t="b">
        <f t="shared" si="8"/>
        <v>0</v>
      </c>
    </row>
    <row r="167" spans="1:17">
      <c r="A167" s="73">
        <v>917</v>
      </c>
      <c r="B167" s="73" t="s">
        <v>328</v>
      </c>
      <c r="C167" s="73" t="s">
        <v>329</v>
      </c>
      <c r="D167" s="108" t="b">
        <v>0</v>
      </c>
      <c r="E167" s="72" t="b">
        <v>0</v>
      </c>
      <c r="F167" s="106" t="b">
        <v>0</v>
      </c>
      <c r="G167" s="108" t="b">
        <v>0</v>
      </c>
      <c r="H167" s="72" t="b">
        <v>0</v>
      </c>
      <c r="I167" s="106" t="b">
        <v>0</v>
      </c>
      <c r="J167" s="108" t="b">
        <v>0</v>
      </c>
      <c r="K167" s="72" t="b">
        <v>0</v>
      </c>
      <c r="L167" s="72" t="b">
        <v>0</v>
      </c>
      <c r="M167" s="72" t="b">
        <v>0</v>
      </c>
      <c r="N167" s="106" t="b">
        <v>0</v>
      </c>
      <c r="O167" s="107" t="b">
        <f t="shared" si="9"/>
        <v>0</v>
      </c>
      <c r="P167" s="71" t="b">
        <f t="shared" si="10"/>
        <v>0</v>
      </c>
      <c r="Q167" s="71" t="b">
        <f t="shared" si="8"/>
        <v>1</v>
      </c>
    </row>
    <row r="168" spans="1:17">
      <c r="A168" s="73">
        <v>918</v>
      </c>
      <c r="B168" s="73" t="s">
        <v>330</v>
      </c>
      <c r="C168" s="73" t="s">
        <v>331</v>
      </c>
      <c r="D168" s="108" t="b">
        <v>0</v>
      </c>
      <c r="E168" s="72" t="b">
        <v>0</v>
      </c>
      <c r="F168" s="106" t="b">
        <v>0</v>
      </c>
      <c r="G168" s="108" t="b">
        <v>0</v>
      </c>
      <c r="H168" s="72" t="b">
        <v>0</v>
      </c>
      <c r="I168" s="106" t="b">
        <v>0</v>
      </c>
      <c r="J168" s="108" t="b">
        <v>0</v>
      </c>
      <c r="K168" s="72" t="b">
        <v>1</v>
      </c>
      <c r="L168" s="72" t="b">
        <v>0</v>
      </c>
      <c r="M168" s="72" t="b">
        <v>0</v>
      </c>
      <c r="N168" s="106" t="b">
        <v>0</v>
      </c>
      <c r="O168" s="107" t="b">
        <f t="shared" si="9"/>
        <v>0</v>
      </c>
      <c r="P168" s="71" t="b">
        <f t="shared" si="10"/>
        <v>1</v>
      </c>
      <c r="Q168" s="71" t="b">
        <f t="shared" si="8"/>
        <v>0</v>
      </c>
    </row>
    <row r="169" spans="1:17">
      <c r="A169" s="73">
        <v>921</v>
      </c>
      <c r="B169" s="73" t="s">
        <v>332</v>
      </c>
      <c r="C169" s="73" t="s">
        <v>333</v>
      </c>
      <c r="D169" s="108" t="b">
        <v>0</v>
      </c>
      <c r="E169" s="72" t="b">
        <v>0</v>
      </c>
      <c r="F169" s="106" t="b">
        <v>0</v>
      </c>
      <c r="G169" s="108" t="b">
        <v>0</v>
      </c>
      <c r="H169" s="72" t="b">
        <v>0</v>
      </c>
      <c r="I169" s="106" t="b">
        <v>0</v>
      </c>
      <c r="J169" s="108" t="b">
        <v>0</v>
      </c>
      <c r="K169" s="72" t="b">
        <v>0</v>
      </c>
      <c r="L169" s="72" t="b">
        <v>0</v>
      </c>
      <c r="M169" s="72" t="b">
        <v>0</v>
      </c>
      <c r="N169" s="106" t="b">
        <v>0</v>
      </c>
      <c r="O169" s="107" t="b">
        <f t="shared" si="9"/>
        <v>0</v>
      </c>
      <c r="P169" s="71" t="b">
        <f t="shared" si="10"/>
        <v>0</v>
      </c>
      <c r="Q169" s="71" t="b">
        <f t="shared" si="8"/>
        <v>1</v>
      </c>
    </row>
    <row r="170" spans="1:17">
      <c r="A170" s="73">
        <v>922</v>
      </c>
      <c r="B170" s="73" t="s">
        <v>334</v>
      </c>
      <c r="C170" s="73" t="s">
        <v>335</v>
      </c>
      <c r="D170" s="108" t="b">
        <v>0</v>
      </c>
      <c r="E170" s="72" t="b">
        <v>0</v>
      </c>
      <c r="F170" s="106" t="b">
        <v>0</v>
      </c>
      <c r="G170" s="108" t="b">
        <v>0</v>
      </c>
      <c r="H170" s="72" t="b">
        <v>1</v>
      </c>
      <c r="I170" s="106" t="b">
        <v>0</v>
      </c>
      <c r="J170" s="108" t="b">
        <v>0</v>
      </c>
      <c r="K170" s="72" t="b">
        <v>0</v>
      </c>
      <c r="L170" s="72" t="b">
        <v>0</v>
      </c>
      <c r="M170" s="72" t="b">
        <v>0</v>
      </c>
      <c r="N170" s="106" t="b">
        <v>0</v>
      </c>
      <c r="O170" s="107" t="b">
        <f t="shared" si="9"/>
        <v>1</v>
      </c>
      <c r="P170" s="71" t="b">
        <f t="shared" si="10"/>
        <v>0</v>
      </c>
      <c r="Q170" s="71" t="b">
        <f t="shared" si="8"/>
        <v>0</v>
      </c>
    </row>
    <row r="171" spans="1:17">
      <c r="A171" s="73">
        <v>923</v>
      </c>
      <c r="B171" s="73" t="s">
        <v>336</v>
      </c>
      <c r="C171" s="73" t="s">
        <v>337</v>
      </c>
      <c r="D171" s="108" t="b">
        <v>0</v>
      </c>
      <c r="E171" s="72" t="b">
        <v>0</v>
      </c>
      <c r="F171" s="106" t="b">
        <v>0</v>
      </c>
      <c r="G171" s="108" t="b">
        <v>0</v>
      </c>
      <c r="H171" s="72" t="b">
        <v>0</v>
      </c>
      <c r="I171" s="106" t="b">
        <v>0</v>
      </c>
      <c r="J171" s="108" t="b">
        <v>0</v>
      </c>
      <c r="K171" s="72" t="b">
        <v>0</v>
      </c>
      <c r="L171" s="72" t="b">
        <v>0</v>
      </c>
      <c r="M171" s="72" t="b">
        <v>0</v>
      </c>
      <c r="N171" s="106" t="b">
        <v>0</v>
      </c>
      <c r="O171" s="107" t="b">
        <f t="shared" si="9"/>
        <v>0</v>
      </c>
      <c r="P171" s="71" t="b">
        <f t="shared" si="10"/>
        <v>0</v>
      </c>
      <c r="Q171" s="71" t="b">
        <f t="shared" si="8"/>
        <v>1</v>
      </c>
    </row>
    <row r="172" spans="1:17">
      <c r="A172" s="73">
        <v>924</v>
      </c>
      <c r="B172" s="73" t="s">
        <v>338</v>
      </c>
      <c r="C172" s="73" t="s">
        <v>339</v>
      </c>
      <c r="D172" s="108" t="b">
        <v>0</v>
      </c>
      <c r="E172" s="72" t="b">
        <v>0</v>
      </c>
      <c r="F172" s="106" t="b">
        <v>0</v>
      </c>
      <c r="G172" s="108" t="b">
        <v>0</v>
      </c>
      <c r="H172" s="72" t="b">
        <v>0</v>
      </c>
      <c r="I172" s="106" t="b">
        <v>1</v>
      </c>
      <c r="J172" s="108" t="b">
        <v>0</v>
      </c>
      <c r="K172" s="72" t="b">
        <v>0</v>
      </c>
      <c r="L172" s="72" t="b">
        <v>0</v>
      </c>
      <c r="M172" s="72" t="b">
        <v>0</v>
      </c>
      <c r="N172" s="106" t="b">
        <v>0</v>
      </c>
      <c r="O172" s="107" t="b">
        <f t="shared" si="9"/>
        <v>1</v>
      </c>
      <c r="P172" s="71" t="b">
        <f t="shared" si="10"/>
        <v>0</v>
      </c>
      <c r="Q172" s="71" t="b">
        <f t="shared" si="8"/>
        <v>0</v>
      </c>
    </row>
    <row r="173" spans="1:17">
      <c r="A173" s="73">
        <v>925</v>
      </c>
      <c r="B173" s="73" t="s">
        <v>340</v>
      </c>
      <c r="C173" s="73" t="s">
        <v>341</v>
      </c>
      <c r="D173" s="108" t="b">
        <v>0</v>
      </c>
      <c r="E173" s="72" t="b">
        <v>0</v>
      </c>
      <c r="F173" s="106" t="b">
        <v>0</v>
      </c>
      <c r="G173" s="108" t="b">
        <v>0</v>
      </c>
      <c r="H173" s="72" t="b">
        <v>0</v>
      </c>
      <c r="I173" s="106" t="b">
        <v>0</v>
      </c>
      <c r="J173" s="108" t="b">
        <v>0</v>
      </c>
      <c r="K173" s="72" t="b">
        <v>0</v>
      </c>
      <c r="L173" s="72" t="b">
        <v>0</v>
      </c>
      <c r="M173" s="72" t="b">
        <v>0</v>
      </c>
      <c r="N173" s="106" t="b">
        <v>0</v>
      </c>
      <c r="O173" s="107" t="b">
        <f t="shared" si="9"/>
        <v>0</v>
      </c>
      <c r="P173" s="71" t="b">
        <f t="shared" si="10"/>
        <v>0</v>
      </c>
      <c r="Q173" s="71" t="b">
        <f t="shared" si="8"/>
        <v>1</v>
      </c>
    </row>
    <row r="174" spans="1:17">
      <c r="A174" s="73">
        <v>926</v>
      </c>
      <c r="B174" s="73" t="s">
        <v>342</v>
      </c>
      <c r="C174" s="73" t="s">
        <v>343</v>
      </c>
      <c r="D174" s="108" t="b">
        <v>0</v>
      </c>
      <c r="E174" s="72" t="b">
        <v>0</v>
      </c>
      <c r="F174" s="106" t="b">
        <v>0</v>
      </c>
      <c r="G174" s="108" t="b">
        <v>0</v>
      </c>
      <c r="H174" s="72" t="b">
        <v>0</v>
      </c>
      <c r="I174" s="106" t="b">
        <v>0</v>
      </c>
      <c r="J174" s="108" t="b">
        <v>0</v>
      </c>
      <c r="K174" s="72" t="b">
        <v>1</v>
      </c>
      <c r="L174" s="72" t="b">
        <v>0</v>
      </c>
      <c r="M174" s="72" t="b">
        <v>0</v>
      </c>
      <c r="N174" s="106" t="b">
        <v>0</v>
      </c>
      <c r="O174" s="107" t="b">
        <f t="shared" si="9"/>
        <v>0</v>
      </c>
      <c r="P174" s="71" t="b">
        <f t="shared" si="10"/>
        <v>1</v>
      </c>
      <c r="Q174" s="71" t="b">
        <f t="shared" si="8"/>
        <v>0</v>
      </c>
    </row>
    <row r="175" spans="1:17">
      <c r="A175" s="73">
        <v>927</v>
      </c>
      <c r="B175" s="73" t="s">
        <v>344</v>
      </c>
      <c r="C175" s="73" t="s">
        <v>345</v>
      </c>
      <c r="D175" s="108" t="b">
        <v>0</v>
      </c>
      <c r="E175" s="72" t="b">
        <v>0</v>
      </c>
      <c r="F175" s="106" t="b">
        <v>0</v>
      </c>
      <c r="G175" s="108" t="b">
        <v>0</v>
      </c>
      <c r="H175" s="72" t="b">
        <v>0</v>
      </c>
      <c r="I175" s="106" t="b">
        <v>0</v>
      </c>
      <c r="J175" s="108" t="b">
        <v>0</v>
      </c>
      <c r="K175" s="72" t="b">
        <v>0</v>
      </c>
      <c r="L175" s="72" t="b">
        <v>0</v>
      </c>
      <c r="M175" s="72" t="b">
        <v>0</v>
      </c>
      <c r="N175" s="106" t="b">
        <v>0</v>
      </c>
      <c r="O175" s="107" t="b">
        <f t="shared" si="9"/>
        <v>0</v>
      </c>
      <c r="P175" s="71" t="b">
        <f t="shared" si="10"/>
        <v>0</v>
      </c>
      <c r="Q175" s="71" t="b">
        <f t="shared" si="8"/>
        <v>1</v>
      </c>
    </row>
    <row r="176" spans="1:17">
      <c r="A176" s="73">
        <v>935</v>
      </c>
      <c r="B176" s="73" t="s">
        <v>346</v>
      </c>
      <c r="C176" s="73" t="s">
        <v>347</v>
      </c>
      <c r="D176" s="108" t="b">
        <v>0</v>
      </c>
      <c r="E176" s="72" t="b">
        <v>0</v>
      </c>
      <c r="F176" s="106" t="b">
        <v>0</v>
      </c>
      <c r="G176" s="108" t="b">
        <v>0</v>
      </c>
      <c r="H176" s="72" t="b">
        <v>1</v>
      </c>
      <c r="I176" s="106" t="b">
        <v>0</v>
      </c>
      <c r="J176" s="108" t="b">
        <v>0</v>
      </c>
      <c r="K176" s="72" t="b">
        <v>0</v>
      </c>
      <c r="L176" s="72" t="b">
        <v>0</v>
      </c>
      <c r="M176" s="72" t="b">
        <v>0</v>
      </c>
      <c r="N176" s="106" t="b">
        <v>0</v>
      </c>
      <c r="O176" s="107" t="b">
        <f t="shared" si="9"/>
        <v>1</v>
      </c>
      <c r="P176" s="71" t="b">
        <f t="shared" si="10"/>
        <v>0</v>
      </c>
      <c r="Q176" s="71" t="b">
        <f t="shared" si="8"/>
        <v>0</v>
      </c>
    </row>
    <row r="177" spans="1:17">
      <c r="A177" s="73">
        <v>936</v>
      </c>
      <c r="B177" s="73" t="s">
        <v>348</v>
      </c>
      <c r="C177" s="73" t="s">
        <v>349</v>
      </c>
      <c r="D177" s="108" t="b">
        <v>0</v>
      </c>
      <c r="E177" s="72" t="b">
        <v>0</v>
      </c>
      <c r="F177" s="106" t="b">
        <v>0</v>
      </c>
      <c r="G177" s="108" t="b">
        <v>0</v>
      </c>
      <c r="H177" s="72" t="b">
        <v>0</v>
      </c>
      <c r="I177" s="106" t="b">
        <v>0</v>
      </c>
      <c r="J177" s="108" t="b">
        <v>0</v>
      </c>
      <c r="K177" s="72" t="b">
        <v>0</v>
      </c>
      <c r="L177" s="72" t="b">
        <v>0</v>
      </c>
      <c r="M177" s="72" t="b">
        <v>0</v>
      </c>
      <c r="N177" s="106" t="b">
        <v>0</v>
      </c>
      <c r="O177" s="107" t="b">
        <f t="shared" si="9"/>
        <v>0</v>
      </c>
      <c r="P177" s="71" t="b">
        <f t="shared" si="10"/>
        <v>0</v>
      </c>
      <c r="Q177" s="71" t="b">
        <f t="shared" si="8"/>
        <v>1</v>
      </c>
    </row>
    <row r="178" spans="1:17">
      <c r="A178" s="73">
        <v>939</v>
      </c>
      <c r="B178" s="73" t="s">
        <v>350</v>
      </c>
      <c r="C178" s="73" t="s">
        <v>351</v>
      </c>
      <c r="D178" s="108" t="b">
        <v>0</v>
      </c>
      <c r="E178" s="72" t="b">
        <v>0</v>
      </c>
      <c r="F178" s="106" t="b">
        <v>0</v>
      </c>
      <c r="G178" s="108" t="b">
        <v>0</v>
      </c>
      <c r="H178" s="72" t="b">
        <v>0</v>
      </c>
      <c r="I178" s="106" t="b">
        <v>0</v>
      </c>
      <c r="J178" s="108" t="b">
        <v>0</v>
      </c>
      <c r="K178" s="72" t="b">
        <v>1</v>
      </c>
      <c r="L178" s="72" t="b">
        <v>0</v>
      </c>
      <c r="M178" s="72" t="b">
        <v>0</v>
      </c>
      <c r="N178" s="106" t="b">
        <v>0</v>
      </c>
      <c r="O178" s="107" t="b">
        <f t="shared" si="9"/>
        <v>0</v>
      </c>
      <c r="P178" s="71" t="b">
        <f t="shared" si="10"/>
        <v>1</v>
      </c>
      <c r="Q178" s="71" t="b">
        <f t="shared" si="8"/>
        <v>0</v>
      </c>
    </row>
    <row r="179" spans="1:17">
      <c r="A179" s="73">
        <v>941</v>
      </c>
      <c r="B179" s="73" t="s">
        <v>352</v>
      </c>
      <c r="C179" s="73" t="s">
        <v>353</v>
      </c>
      <c r="D179" s="108" t="b">
        <v>0</v>
      </c>
      <c r="E179" s="72" t="b">
        <v>0</v>
      </c>
      <c r="F179" s="106" t="b">
        <v>0</v>
      </c>
      <c r="G179" s="108" t="b">
        <v>0</v>
      </c>
      <c r="H179" s="72" t="b">
        <v>0</v>
      </c>
      <c r="I179" s="106" t="b">
        <v>0</v>
      </c>
      <c r="J179" s="108" t="b">
        <v>0</v>
      </c>
      <c r="K179" s="72" t="b">
        <v>0</v>
      </c>
      <c r="L179" s="72" t="b">
        <v>0</v>
      </c>
      <c r="M179" s="72" t="b">
        <v>0</v>
      </c>
      <c r="N179" s="106" t="b">
        <v>0</v>
      </c>
      <c r="O179" s="107" t="b">
        <f t="shared" si="9"/>
        <v>0</v>
      </c>
      <c r="P179" s="71" t="b">
        <f t="shared" si="10"/>
        <v>0</v>
      </c>
      <c r="Q179" s="71" t="b">
        <f t="shared" si="8"/>
        <v>1</v>
      </c>
    </row>
    <row r="180" spans="1:17">
      <c r="A180" s="73">
        <v>942</v>
      </c>
      <c r="B180" s="73" t="s">
        <v>354</v>
      </c>
      <c r="C180" s="73" t="s">
        <v>355</v>
      </c>
      <c r="D180" s="108" t="b">
        <v>0</v>
      </c>
      <c r="E180" s="72" t="b">
        <v>0</v>
      </c>
      <c r="F180" s="106" t="b">
        <v>0</v>
      </c>
      <c r="G180" s="108" t="b">
        <v>0</v>
      </c>
      <c r="H180" s="72" t="b">
        <v>0</v>
      </c>
      <c r="I180" s="106" t="b">
        <v>0</v>
      </c>
      <c r="J180" s="108" t="b">
        <v>0</v>
      </c>
      <c r="K180" s="72" t="b">
        <v>1</v>
      </c>
      <c r="L180" s="72" t="b">
        <v>0</v>
      </c>
      <c r="M180" s="72" t="b">
        <v>0</v>
      </c>
      <c r="N180" s="106" t="b">
        <v>0</v>
      </c>
      <c r="O180" s="107" t="b">
        <f t="shared" si="9"/>
        <v>0</v>
      </c>
      <c r="P180" s="71" t="b">
        <f t="shared" si="10"/>
        <v>1</v>
      </c>
      <c r="Q180" s="71" t="b">
        <f t="shared" si="8"/>
        <v>0</v>
      </c>
    </row>
    <row r="181" spans="1:17">
      <c r="A181" s="73">
        <v>943</v>
      </c>
      <c r="B181" s="73" t="s">
        <v>356</v>
      </c>
      <c r="C181" s="73" t="s">
        <v>400</v>
      </c>
      <c r="D181" s="108" t="b">
        <v>0</v>
      </c>
      <c r="E181" s="72" t="b">
        <v>0</v>
      </c>
      <c r="F181" s="106" t="b">
        <v>0</v>
      </c>
      <c r="G181" s="108" t="b">
        <v>0</v>
      </c>
      <c r="H181" s="72" t="b">
        <v>0</v>
      </c>
      <c r="I181" s="106" t="b">
        <v>0</v>
      </c>
      <c r="J181" s="108" t="b">
        <v>0</v>
      </c>
      <c r="K181" s="72" t="b">
        <v>0</v>
      </c>
      <c r="L181" s="72" t="b">
        <v>0</v>
      </c>
      <c r="M181" s="72" t="b">
        <v>0</v>
      </c>
      <c r="N181" s="106" t="b">
        <v>0</v>
      </c>
      <c r="O181" s="107" t="b">
        <f t="shared" si="9"/>
        <v>0</v>
      </c>
      <c r="P181" s="71" t="b">
        <f t="shared" si="10"/>
        <v>0</v>
      </c>
      <c r="Q181" s="71" t="b">
        <f t="shared" si="8"/>
        <v>1</v>
      </c>
    </row>
    <row r="182" spans="1:17">
      <c r="A182" s="73">
        <v>944</v>
      </c>
      <c r="B182" s="73" t="s">
        <v>357</v>
      </c>
      <c r="C182" s="73" t="s">
        <v>358</v>
      </c>
      <c r="D182" s="108" t="b">
        <v>0</v>
      </c>
      <c r="E182" s="72" t="b">
        <v>0</v>
      </c>
      <c r="F182" s="106" t="b">
        <v>0</v>
      </c>
      <c r="G182" s="108" t="b">
        <v>0</v>
      </c>
      <c r="H182" s="72" t="b">
        <v>1</v>
      </c>
      <c r="I182" s="106" t="b">
        <v>0</v>
      </c>
      <c r="J182" s="108" t="b">
        <v>0</v>
      </c>
      <c r="K182" s="72" t="b">
        <v>0</v>
      </c>
      <c r="L182" s="72" t="b">
        <v>0</v>
      </c>
      <c r="M182" s="72" t="b">
        <v>0</v>
      </c>
      <c r="N182" s="106" t="b">
        <v>0</v>
      </c>
      <c r="O182" s="107" t="b">
        <f t="shared" si="9"/>
        <v>1</v>
      </c>
      <c r="P182" s="71" t="b">
        <f t="shared" si="10"/>
        <v>0</v>
      </c>
      <c r="Q182" s="71" t="b">
        <f t="shared" si="8"/>
        <v>0</v>
      </c>
    </row>
    <row r="183" spans="1:17">
      <c r="A183" s="73">
        <v>946</v>
      </c>
      <c r="B183" s="73" t="s">
        <v>359</v>
      </c>
      <c r="C183" s="73" t="s">
        <v>360</v>
      </c>
      <c r="D183" s="108" t="b">
        <v>0</v>
      </c>
      <c r="E183" s="72" t="b">
        <v>0</v>
      </c>
      <c r="F183" s="106" t="b">
        <v>0</v>
      </c>
      <c r="G183" s="108" t="b">
        <v>0</v>
      </c>
      <c r="H183" s="72" t="b">
        <v>0</v>
      </c>
      <c r="I183" s="106" t="b">
        <v>0</v>
      </c>
      <c r="J183" s="108" t="b">
        <v>0</v>
      </c>
      <c r="K183" s="72" t="b">
        <v>1</v>
      </c>
      <c r="L183" s="72" t="b">
        <v>0</v>
      </c>
      <c r="M183" s="72" t="b">
        <v>0</v>
      </c>
      <c r="N183" s="106" t="b">
        <v>0</v>
      </c>
      <c r="O183" s="107" t="b">
        <f t="shared" si="9"/>
        <v>0</v>
      </c>
      <c r="P183" s="71" t="b">
        <f t="shared" si="10"/>
        <v>1</v>
      </c>
      <c r="Q183" s="71" t="b">
        <f t="shared" si="8"/>
        <v>0</v>
      </c>
    </row>
    <row r="184" spans="1:17">
      <c r="A184" s="73">
        <v>948</v>
      </c>
      <c r="B184" s="73" t="s">
        <v>361</v>
      </c>
      <c r="C184" s="73" t="s">
        <v>362</v>
      </c>
      <c r="D184" s="108" t="b">
        <v>0</v>
      </c>
      <c r="E184" s="72" t="b">
        <v>0</v>
      </c>
      <c r="F184" s="106" t="b">
        <v>0</v>
      </c>
      <c r="G184" s="108" t="b">
        <v>0</v>
      </c>
      <c r="H184" s="72" t="b">
        <v>0</v>
      </c>
      <c r="I184" s="106" t="b">
        <v>0</v>
      </c>
      <c r="J184" s="108" t="b">
        <v>0</v>
      </c>
      <c r="K184" s="72" t="b">
        <v>0</v>
      </c>
      <c r="L184" s="72" t="b">
        <v>0</v>
      </c>
      <c r="M184" s="72" t="b">
        <v>0</v>
      </c>
      <c r="N184" s="106" t="b">
        <v>0</v>
      </c>
      <c r="O184" s="107" t="b">
        <f t="shared" si="9"/>
        <v>0</v>
      </c>
      <c r="P184" s="71" t="b">
        <f t="shared" si="10"/>
        <v>0</v>
      </c>
      <c r="Q184" s="71" t="b">
        <f t="shared" si="8"/>
        <v>1</v>
      </c>
    </row>
    <row r="185" spans="1:17">
      <c r="A185" s="73">
        <v>960</v>
      </c>
      <c r="B185" s="73" t="s">
        <v>363</v>
      </c>
      <c r="C185" s="73" t="s">
        <v>364</v>
      </c>
      <c r="D185" s="108" t="b">
        <v>0</v>
      </c>
      <c r="E185" s="72" t="b">
        <v>0</v>
      </c>
      <c r="F185" s="106" t="b">
        <v>0</v>
      </c>
      <c r="G185" s="108" t="b">
        <v>0</v>
      </c>
      <c r="H185" s="72" t="b">
        <v>0</v>
      </c>
      <c r="I185" s="106" t="b">
        <v>0</v>
      </c>
      <c r="J185" s="108" t="b">
        <v>0</v>
      </c>
      <c r="K185" s="72" t="b">
        <v>1</v>
      </c>
      <c r="L185" s="72" t="b">
        <v>0</v>
      </c>
      <c r="M185" s="72" t="b">
        <v>0</v>
      </c>
      <c r="N185" s="106" t="b">
        <v>0</v>
      </c>
      <c r="O185" s="107" t="b">
        <f t="shared" si="9"/>
        <v>0</v>
      </c>
      <c r="P185" s="71" t="b">
        <f t="shared" si="10"/>
        <v>1</v>
      </c>
      <c r="Q185" s="71" t="b">
        <f t="shared" si="8"/>
        <v>0</v>
      </c>
    </row>
    <row r="186" spans="1:17">
      <c r="A186" s="73">
        <v>961</v>
      </c>
      <c r="B186" s="73" t="s">
        <v>365</v>
      </c>
      <c r="C186" s="73" t="s">
        <v>366</v>
      </c>
      <c r="D186" s="108" t="b">
        <v>0</v>
      </c>
      <c r="E186" s="72" t="b">
        <v>0</v>
      </c>
      <c r="F186" s="106" t="b">
        <v>0</v>
      </c>
      <c r="G186" s="108" t="b">
        <v>0</v>
      </c>
      <c r="H186" s="72" t="b">
        <v>0</v>
      </c>
      <c r="I186" s="106" t="b">
        <v>0</v>
      </c>
      <c r="J186" s="108" t="b">
        <v>0</v>
      </c>
      <c r="K186" s="72" t="b">
        <v>1</v>
      </c>
      <c r="L186" s="72" t="b">
        <v>0</v>
      </c>
      <c r="M186" s="72" t="b">
        <v>0</v>
      </c>
      <c r="N186" s="106" t="b">
        <v>0</v>
      </c>
      <c r="O186" s="107" t="b">
        <f t="shared" si="9"/>
        <v>0</v>
      </c>
      <c r="P186" s="71" t="b">
        <f t="shared" si="10"/>
        <v>1</v>
      </c>
      <c r="Q186" s="71" t="b">
        <f t="shared" si="8"/>
        <v>0</v>
      </c>
    </row>
    <row r="187" spans="1:17">
      <c r="A187" s="73">
        <v>962</v>
      </c>
      <c r="B187" s="73" t="s">
        <v>367</v>
      </c>
      <c r="C187" s="73" t="s">
        <v>401</v>
      </c>
      <c r="D187" s="108" t="b">
        <v>0</v>
      </c>
      <c r="E187" s="72" t="b">
        <v>0</v>
      </c>
      <c r="F187" s="106" t="b">
        <v>0</v>
      </c>
      <c r="G187" s="108" t="b">
        <v>0</v>
      </c>
      <c r="H187" s="72" t="b">
        <v>0</v>
      </c>
      <c r="I187" s="106" t="b">
        <v>0</v>
      </c>
      <c r="J187" s="108" t="b">
        <v>0</v>
      </c>
      <c r="K187" s="72" t="b">
        <v>0</v>
      </c>
      <c r="L187" s="72" t="b">
        <v>0</v>
      </c>
      <c r="M187" s="72" t="b">
        <v>0</v>
      </c>
      <c r="N187" s="106" t="b">
        <v>0</v>
      </c>
      <c r="O187" s="107" t="b">
        <f t="shared" si="9"/>
        <v>0</v>
      </c>
      <c r="P187" s="71" t="b">
        <f t="shared" si="10"/>
        <v>0</v>
      </c>
      <c r="Q187" s="71" t="b">
        <f t="shared" si="8"/>
        <v>1</v>
      </c>
    </row>
    <row r="188" spans="1:17">
      <c r="A188" s="73">
        <v>963</v>
      </c>
      <c r="B188" s="73" t="s">
        <v>368</v>
      </c>
      <c r="C188" s="73" t="s">
        <v>369</v>
      </c>
      <c r="D188" s="108" t="b">
        <v>0</v>
      </c>
      <c r="E188" s="72" t="b">
        <v>0</v>
      </c>
      <c r="F188" s="106" t="b">
        <v>0</v>
      </c>
      <c r="G188" s="108" t="b">
        <v>0</v>
      </c>
      <c r="H188" s="72" t="b">
        <v>0</v>
      </c>
      <c r="I188" s="106" t="b">
        <v>0</v>
      </c>
      <c r="J188" s="108" t="b">
        <v>0</v>
      </c>
      <c r="K188" s="72" t="b">
        <v>1</v>
      </c>
      <c r="L188" s="72" t="b">
        <v>0</v>
      </c>
      <c r="M188" s="72" t="b">
        <v>0</v>
      </c>
      <c r="N188" s="106" t="b">
        <v>0</v>
      </c>
      <c r="O188" s="107" t="b">
        <f t="shared" si="9"/>
        <v>0</v>
      </c>
      <c r="P188" s="71" t="b">
        <f t="shared" si="10"/>
        <v>1</v>
      </c>
      <c r="Q188" s="71" t="b">
        <f t="shared" si="8"/>
        <v>0</v>
      </c>
    </row>
    <row r="189" spans="1:17">
      <c r="A189" s="73">
        <v>964</v>
      </c>
      <c r="B189" s="73" t="s">
        <v>370</v>
      </c>
      <c r="C189" s="73" t="s">
        <v>371</v>
      </c>
      <c r="D189" s="108" t="b">
        <v>0</v>
      </c>
      <c r="E189" s="72" t="b">
        <v>0</v>
      </c>
      <c r="F189" s="106" t="b">
        <v>0</v>
      </c>
      <c r="G189" s="108" t="b">
        <v>0</v>
      </c>
      <c r="H189" s="72" t="b">
        <v>1</v>
      </c>
      <c r="I189" s="106" t="b">
        <v>0</v>
      </c>
      <c r="J189" s="108" t="b">
        <v>0</v>
      </c>
      <c r="K189" s="72" t="b">
        <v>0</v>
      </c>
      <c r="L189" s="72" t="b">
        <v>0</v>
      </c>
      <c r="M189" s="72" t="b">
        <v>0</v>
      </c>
      <c r="N189" s="106" t="b">
        <v>0</v>
      </c>
      <c r="O189" s="107" t="b">
        <f t="shared" si="9"/>
        <v>1</v>
      </c>
      <c r="P189" s="71" t="b">
        <f t="shared" si="10"/>
        <v>0</v>
      </c>
      <c r="Q189" s="71" t="b">
        <f t="shared" si="8"/>
        <v>0</v>
      </c>
    </row>
    <row r="190" spans="1:17">
      <c r="A190" s="73">
        <v>967</v>
      </c>
      <c r="B190" s="73" t="s">
        <v>372</v>
      </c>
      <c r="C190" s="73" t="s">
        <v>373</v>
      </c>
      <c r="D190" s="108" t="b">
        <v>0</v>
      </c>
      <c r="E190" s="72" t="b">
        <v>0</v>
      </c>
      <c r="F190" s="106" t="b">
        <v>0</v>
      </c>
      <c r="G190" s="108" t="b">
        <v>0</v>
      </c>
      <c r="H190" s="72" t="b">
        <v>0</v>
      </c>
      <c r="I190" s="106" t="b">
        <v>0</v>
      </c>
      <c r="J190" s="108" t="b">
        <v>0</v>
      </c>
      <c r="K190" s="72" t="b">
        <v>0</v>
      </c>
      <c r="L190" s="72" t="b">
        <v>0</v>
      </c>
      <c r="M190" s="72" t="b">
        <v>0</v>
      </c>
      <c r="N190" s="106" t="b">
        <v>0</v>
      </c>
      <c r="O190" s="107" t="b">
        <f t="shared" si="9"/>
        <v>0</v>
      </c>
      <c r="P190" s="71" t="b">
        <f t="shared" si="10"/>
        <v>0</v>
      </c>
      <c r="Q190" s="71" t="b">
        <f t="shared" si="8"/>
        <v>1</v>
      </c>
    </row>
    <row r="191" spans="1:17" ht="13.5" thickBot="1">
      <c r="A191" s="109">
        <v>968</v>
      </c>
      <c r="B191" s="109" t="s">
        <v>374</v>
      </c>
      <c r="C191" s="109" t="s">
        <v>375</v>
      </c>
      <c r="D191" s="110" t="b">
        <v>0</v>
      </c>
      <c r="E191" s="111" t="b">
        <v>0</v>
      </c>
      <c r="F191" s="112" t="b">
        <v>0</v>
      </c>
      <c r="G191" s="110" t="b">
        <v>0</v>
      </c>
      <c r="H191" s="111" t="b">
        <v>0</v>
      </c>
      <c r="I191" s="112" t="b">
        <v>0</v>
      </c>
      <c r="J191" s="110" t="b">
        <v>0</v>
      </c>
      <c r="K191" s="111" t="b">
        <v>1</v>
      </c>
      <c r="L191" s="111" t="b">
        <v>0</v>
      </c>
      <c r="M191" s="111" t="b">
        <v>0</v>
      </c>
      <c r="N191" s="112" t="b">
        <v>0</v>
      </c>
      <c r="O191" s="107" t="b">
        <f t="shared" si="9"/>
        <v>0</v>
      </c>
      <c r="P191" s="118" t="b">
        <f t="shared" si="10"/>
        <v>1</v>
      </c>
      <c r="Q191" s="118" t="b">
        <f t="shared" si="8"/>
        <v>0</v>
      </c>
    </row>
    <row r="192" spans="1:17" ht="15">
      <c r="A192" s="115">
        <f>COUNTA(A3:A191)</f>
        <v>189</v>
      </c>
      <c r="B192" s="116"/>
      <c r="C192" s="115"/>
      <c r="D192" s="117">
        <f>COUNTIF(D3:D191,TRUE)</f>
        <v>2</v>
      </c>
      <c r="E192" s="115">
        <f t="shared" ref="E192:Q192" si="11">COUNTIF(E3:E191,TRUE)</f>
        <v>16</v>
      </c>
      <c r="F192" s="115">
        <f t="shared" si="11"/>
        <v>5</v>
      </c>
      <c r="G192" s="119">
        <f t="shared" si="11"/>
        <v>5</v>
      </c>
      <c r="H192" s="115">
        <f t="shared" si="11"/>
        <v>10</v>
      </c>
      <c r="I192" s="115">
        <f t="shared" si="11"/>
        <v>8</v>
      </c>
      <c r="J192" s="119">
        <f t="shared" si="11"/>
        <v>3</v>
      </c>
      <c r="K192" s="115">
        <f t="shared" si="11"/>
        <v>10</v>
      </c>
      <c r="L192" s="115">
        <f t="shared" si="11"/>
        <v>8</v>
      </c>
      <c r="M192" s="115">
        <f t="shared" si="11"/>
        <v>6</v>
      </c>
      <c r="N192" s="115">
        <f t="shared" si="11"/>
        <v>4</v>
      </c>
      <c r="O192" s="117">
        <f t="shared" si="11"/>
        <v>23</v>
      </c>
      <c r="P192" s="115">
        <f t="shared" si="11"/>
        <v>31</v>
      </c>
      <c r="Q192" s="115">
        <f t="shared" si="11"/>
        <v>112</v>
      </c>
    </row>
  </sheetData>
  <conditionalFormatting sqref="D3:P191">
    <cfRule type="cellIs" dxfId="3" priority="3" operator="equal">
      <formula>FALSE</formula>
    </cfRule>
    <cfRule type="cellIs" dxfId="2" priority="4" operator="equal">
      <formula>TRUE</formula>
    </cfRule>
  </conditionalFormatting>
  <conditionalFormatting sqref="Q3:Q191">
    <cfRule type="cellIs" dxfId="1" priority="1" operator="equal">
      <formula>FALSE</formula>
    </cfRule>
    <cfRule type="cellIs" dxfId="0" priority="2" operator="equal">
      <formula>TRUE</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7"/>
  <sheetViews>
    <sheetView workbookViewId="0">
      <selection activeCell="B18" sqref="B18"/>
    </sheetView>
  </sheetViews>
  <sheetFormatPr defaultColWidth="11.42578125" defaultRowHeight="12.75"/>
  <cols>
    <col min="1" max="1" width="12.7109375" style="84" customWidth="1"/>
    <col min="2" max="2" width="132.85546875" style="73" customWidth="1"/>
    <col min="3" max="16384" width="11.42578125" style="73"/>
  </cols>
  <sheetData>
    <row r="1" spans="1:2">
      <c r="A1" s="84">
        <v>41593</v>
      </c>
      <c r="B1" s="73" t="s">
        <v>418</v>
      </c>
    </row>
    <row r="2" spans="1:2">
      <c r="B2" s="73" t="s">
        <v>419</v>
      </c>
    </row>
    <row r="3" spans="1:2">
      <c r="B3" s="86" t="s">
        <v>420</v>
      </c>
    </row>
    <row r="4" spans="1:2">
      <c r="B4" s="73" t="s">
        <v>421</v>
      </c>
    </row>
    <row r="5" spans="1:2">
      <c r="B5" s="73" t="s">
        <v>422</v>
      </c>
    </row>
    <row r="6" spans="1:2">
      <c r="A6" s="84">
        <v>41741</v>
      </c>
      <c r="B6" s="73" t="s">
        <v>423</v>
      </c>
    </row>
    <row r="7" spans="1:2">
      <c r="B7" s="73" t="s">
        <v>420</v>
      </c>
    </row>
    <row r="8" spans="1:2">
      <c r="B8" s="73" t="s">
        <v>421</v>
      </c>
    </row>
    <row r="9" spans="1:2">
      <c r="A9" s="84">
        <v>41742</v>
      </c>
      <c r="B9" s="86" t="s">
        <v>424</v>
      </c>
    </row>
    <row r="10" spans="1:2">
      <c r="B10" s="86" t="s">
        <v>425</v>
      </c>
    </row>
    <row r="11" spans="1:2">
      <c r="A11" s="84">
        <v>41773</v>
      </c>
      <c r="B11" s="86" t="s">
        <v>426</v>
      </c>
    </row>
    <row r="12" spans="1:2">
      <c r="A12" s="84">
        <v>41925</v>
      </c>
      <c r="B12" s="86" t="s">
        <v>427</v>
      </c>
    </row>
    <row r="13" spans="1:2">
      <c r="B13" s="86" t="s">
        <v>420</v>
      </c>
    </row>
    <row r="14" spans="1:2" ht="92.25" customHeight="1">
      <c r="B14" s="92" t="s">
        <v>429</v>
      </c>
    </row>
    <row r="15" spans="1:2">
      <c r="B15" s="86" t="s">
        <v>432</v>
      </c>
    </row>
    <row r="16" spans="1:2">
      <c r="A16" s="84">
        <v>41926</v>
      </c>
      <c r="B16" s="86" t="s">
        <v>433</v>
      </c>
    </row>
    <row r="17" spans="1:2">
      <c r="A17" s="84">
        <v>41988</v>
      </c>
      <c r="B17" s="86" t="s">
        <v>456</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6</vt:i4>
      </vt:variant>
    </vt:vector>
  </HeadingPairs>
  <TitlesOfParts>
    <vt:vector size="6" baseType="lpstr">
      <vt:lpstr>BIPtiser</vt:lpstr>
      <vt:lpstr>Meine Fonds</vt:lpstr>
      <vt:lpstr>BIP-Daten</vt:lpstr>
      <vt:lpstr>Indexdaten</vt:lpstr>
      <vt:lpstr>Länderzuordnung</vt:lpstr>
      <vt:lpstr>Historie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1900-12-31T23:00:00Z</cp:lastPrinted>
  <dcterms:created xsi:type="dcterms:W3CDTF">1900-12-31T23:00:00Z</dcterms:created>
  <dcterms:modified xsi:type="dcterms:W3CDTF">2014-12-15T19:40:59Z</dcterms:modified>
</cp:coreProperties>
</file>