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9440" windowHeight="1105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L12" i="1"/>
  <c r="M12" s="1"/>
  <c r="L15"/>
  <c r="L16"/>
  <c r="L17"/>
  <c r="L18"/>
  <c r="L14"/>
  <c r="L3"/>
  <c r="L5"/>
  <c r="L6"/>
  <c r="L9"/>
  <c r="L10"/>
  <c r="L11"/>
  <c r="L2"/>
  <c r="J13"/>
  <c r="K13" s="1"/>
  <c r="J15"/>
  <c r="J16"/>
  <c r="J17"/>
  <c r="J18"/>
  <c r="J14"/>
  <c r="J3"/>
  <c r="J4"/>
  <c r="J5"/>
  <c r="J6"/>
  <c r="J7"/>
  <c r="J8"/>
  <c r="J9"/>
  <c r="J10"/>
  <c r="J11"/>
  <c r="J12"/>
  <c r="J2"/>
  <c r="I14"/>
  <c r="I15"/>
  <c r="I16"/>
  <c r="I17"/>
  <c r="I5"/>
  <c r="I18"/>
  <c r="I13"/>
  <c r="I3"/>
  <c r="I4"/>
  <c r="I6"/>
  <c r="I7"/>
  <c r="I8"/>
  <c r="I9"/>
  <c r="I10"/>
  <c r="I11"/>
  <c r="I12"/>
  <c r="I2"/>
  <c r="G15"/>
  <c r="G17"/>
  <c r="G16"/>
  <c r="G3"/>
  <c r="G4"/>
  <c r="L4" s="1"/>
  <c r="G6"/>
  <c r="G7"/>
  <c r="L7" s="1"/>
  <c r="G8"/>
  <c r="L8" s="1"/>
  <c r="G11"/>
  <c r="C2"/>
  <c r="C4"/>
  <c r="C6"/>
  <c r="C9"/>
  <c r="C7"/>
  <c r="C11"/>
  <c r="C8"/>
  <c r="C3"/>
  <c r="C10"/>
  <c r="K11" l="1"/>
  <c r="K14"/>
  <c r="M14" s="1"/>
  <c r="M11"/>
  <c r="K10"/>
  <c r="M10" s="1"/>
  <c r="K17"/>
  <c r="M17" s="1"/>
  <c r="K15"/>
  <c r="M15" s="1"/>
  <c r="K5"/>
  <c r="K18"/>
  <c r="K16"/>
  <c r="M16" s="1"/>
  <c r="K12"/>
  <c r="K8"/>
  <c r="M8" s="1"/>
  <c r="K6"/>
  <c r="M6" s="1"/>
  <c r="K3"/>
  <c r="M3" s="1"/>
  <c r="K9"/>
  <c r="K7"/>
  <c r="M7" s="1"/>
  <c r="K4"/>
  <c r="K2"/>
  <c r="M2" l="1"/>
  <c r="M9"/>
  <c r="M4"/>
</calcChain>
</file>

<file path=xl/sharedStrings.xml><?xml version="1.0" encoding="utf-8"?>
<sst xmlns="http://schemas.openxmlformats.org/spreadsheetml/2006/main" count="50" uniqueCount="48">
  <si>
    <t>IKK classic</t>
  </si>
  <si>
    <t>Salus BKK</t>
  </si>
  <si>
    <t>Schwenninger</t>
  </si>
  <si>
    <t>Audi</t>
  </si>
  <si>
    <t>BIG direkt gesund</t>
  </si>
  <si>
    <t>Kasse</t>
  </si>
  <si>
    <t>Ersparnis</t>
  </si>
  <si>
    <t>Zusatzbeitrag %</t>
  </si>
  <si>
    <t>monatl. Beitrag AN</t>
  </si>
  <si>
    <t>Metzinger</t>
  </si>
  <si>
    <t>Risiko SB</t>
  </si>
  <si>
    <t>hkk</t>
  </si>
  <si>
    <t>BKK ZF &amp; Partner</t>
  </si>
  <si>
    <t>BKK family</t>
  </si>
  <si>
    <t>RuV Betriebskrankenkasse</t>
  </si>
  <si>
    <t>Bosch</t>
  </si>
  <si>
    <t>Summe</t>
  </si>
  <si>
    <t>Einmal zum Arzt</t>
  </si>
  <si>
    <t>Rechnung nach PKV ausgestellt, aber nur GKV wird bezahlt!</t>
  </si>
  <si>
    <t xml:space="preserve">mhplus BKK </t>
  </si>
  <si>
    <t>mhplus BKK</t>
  </si>
  <si>
    <t>Versicherte</t>
  </si>
  <si>
    <t>Securevita</t>
  </si>
  <si>
    <t>BKK GILDEMEISTER SEIDENSTICKER</t>
  </si>
  <si>
    <t>Arzt ohne Rezept wird nicht angerechnet</t>
  </si>
  <si>
    <t>Selbstbehalt gilt drei Jahre, danach ein Jahr Mindestpause</t>
  </si>
  <si>
    <t>BKK Akzo Nobel</t>
  </si>
  <si>
    <t>40% im ersten Jahr</t>
  </si>
  <si>
    <t>Kommentar</t>
  </si>
  <si>
    <t>Rückerstattung verlangt Kostenerstattung, zudem ansteigend! Selbsthalt erlaubt Arztbesuche ohne Verordnung</t>
  </si>
  <si>
    <t>Kostenerstattung!</t>
  </si>
  <si>
    <t>Hoher Zusatzbeitrag</t>
  </si>
  <si>
    <t>Selbstbehalt betrifft nur Mutter-Kind-Kuren etc., hoher Zusatzbeitrag</t>
  </si>
  <si>
    <t>3 Monate Vorversicherungszeit für Rückerstattung</t>
  </si>
  <si>
    <t>BKK Faber Castell</t>
  </si>
  <si>
    <t>Ansteigende Rückerstattung, 1. Jahr 100</t>
  </si>
  <si>
    <t>Arzt ohne Verordnung wird mit 25€ pro Quartal angerechnet</t>
  </si>
  <si>
    <t>Prämie SB</t>
  </si>
  <si>
    <t>Rück-erstattung</t>
  </si>
  <si>
    <t>Prämie und Rück</t>
  </si>
  <si>
    <t>Zusatzbeitrag Monat</t>
  </si>
  <si>
    <t>Zusatzbeitrag Jahr</t>
  </si>
  <si>
    <t>Ersparnis (Prämie + Rückerstattung) in Bezug auf Faber Castell</t>
  </si>
  <si>
    <t>Günstigste Kasse Bayern</t>
  </si>
  <si>
    <t>Bonus-programm</t>
  </si>
  <si>
    <t>Selbstbehalt und Rückerstattung (600 Euro) können nicht kombiniert werden</t>
  </si>
  <si>
    <t>nr</t>
  </si>
  <si>
    <t>Prämie erst 1. Juli nachfolgendes Jahr bei ungekündigter Mitgliederschaft, unklar wie Aufteilung Selbstbehalt und Rück, beide jeweils 600, insg. Max 900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</si>
</sst>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6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trike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Fill="1"/>
    <xf numFmtId="0" fontId="3" fillId="0" borderId="0" xfId="0" applyFont="1" applyAlignment="1">
      <alignment wrapText="1"/>
    </xf>
    <xf numFmtId="0" fontId="0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0" fillId="2" borderId="0" xfId="0" applyFill="1"/>
    <xf numFmtId="0" fontId="0" fillId="6" borderId="0" xfId="0" applyFill="1"/>
    <xf numFmtId="0" fontId="4" fillId="6" borderId="0" xfId="0" applyFont="1" applyFill="1"/>
    <xf numFmtId="0" fontId="0" fillId="8" borderId="0" xfId="0" applyFill="1"/>
    <xf numFmtId="0" fontId="5" fillId="8" borderId="0" xfId="0" applyFont="1" applyFill="1"/>
    <xf numFmtId="8" fontId="0" fillId="6" borderId="0" xfId="0" applyNumberFormat="1" applyFill="1"/>
    <xf numFmtId="8" fontId="0" fillId="3" borderId="0" xfId="0" applyNumberFormat="1" applyFill="1"/>
    <xf numFmtId="8" fontId="0" fillId="3" borderId="0" xfId="1" applyNumberFormat="1" applyFont="1" applyFill="1"/>
    <xf numFmtId="8" fontId="0" fillId="4" borderId="0" xfId="0" applyNumberFormat="1" applyFill="1"/>
    <xf numFmtId="8" fontId="0" fillId="9" borderId="0" xfId="0" applyNumberFormat="1" applyFill="1"/>
    <xf numFmtId="8" fontId="0" fillId="9" borderId="0" xfId="1" applyNumberFormat="1" applyFont="1" applyFill="1"/>
    <xf numFmtId="8" fontId="0" fillId="0" borderId="0" xfId="1" applyNumberFormat="1" applyFont="1"/>
    <xf numFmtId="8" fontId="0" fillId="0" borderId="0" xfId="0" applyNumberFormat="1"/>
    <xf numFmtId="8" fontId="0" fillId="0" borderId="0" xfId="0" applyNumberFormat="1" applyFill="1"/>
    <xf numFmtId="8" fontId="0" fillId="0" borderId="0" xfId="1" applyNumberFormat="1" applyFont="1" applyFill="1"/>
    <xf numFmtId="8" fontId="5" fillId="0" borderId="0" xfId="0" applyNumberFormat="1" applyFont="1" applyFill="1"/>
    <xf numFmtId="8" fontId="5" fillId="0" borderId="0" xfId="0" applyNumberFormat="1" applyFont="1"/>
    <xf numFmtId="8" fontId="5" fillId="0" borderId="0" xfId="1" applyNumberFormat="1" applyFont="1"/>
    <xf numFmtId="8" fontId="0" fillId="6" borderId="0" xfId="1" applyNumberFormat="1" applyFont="1" applyFill="1"/>
    <xf numFmtId="8" fontId="0" fillId="4" borderId="0" xfId="1" applyNumberFormat="1" applyFont="1" applyFill="1"/>
    <xf numFmtId="8" fontId="0" fillId="5" borderId="0" xfId="0" applyNumberFormat="1" applyFill="1"/>
    <xf numFmtId="8" fontId="0" fillId="5" borderId="0" xfId="1" applyNumberFormat="1" applyFont="1" applyFill="1"/>
    <xf numFmtId="8" fontId="0" fillId="7" borderId="0" xfId="1" applyNumberFormat="1" applyFont="1" applyFill="1"/>
    <xf numFmtId="0" fontId="4" fillId="10" borderId="0" xfId="0" applyFont="1" applyFill="1"/>
    <xf numFmtId="0" fontId="4" fillId="8" borderId="0" xfId="0" applyFont="1" applyFill="1"/>
    <xf numFmtId="0" fontId="4" fillId="9" borderId="0" xfId="0" applyFont="1" applyFill="1"/>
    <xf numFmtId="8" fontId="0" fillId="7" borderId="0" xfId="0" applyNumberFormat="1" applyFill="1"/>
    <xf numFmtId="8" fontId="4" fillId="0" borderId="0" xfId="0" applyNumberFormat="1" applyFont="1"/>
    <xf numFmtId="8" fontId="4" fillId="0" borderId="0" xfId="1" applyNumberFormat="1" applyFont="1" applyAlignment="1">
      <alignment horizontal="right"/>
    </xf>
    <xf numFmtId="8" fontId="4" fillId="0" borderId="0" xfId="0" applyNumberFormat="1" applyFont="1" applyAlignment="1">
      <alignment horizontal="right"/>
    </xf>
    <xf numFmtId="0" fontId="4" fillId="0" borderId="0" xfId="0" applyFont="1" applyFill="1"/>
    <xf numFmtId="8" fontId="4" fillId="5" borderId="0" xfId="0" applyNumberFormat="1" applyFont="1" applyFill="1"/>
    <xf numFmtId="8" fontId="4" fillId="5" borderId="0" xfId="1" applyNumberFormat="1" applyFont="1" applyFill="1"/>
    <xf numFmtId="8" fontId="5" fillId="2" borderId="0" xfId="0" applyNumberFormat="1" applyFont="1" applyFill="1"/>
    <xf numFmtId="8" fontId="5" fillId="2" borderId="0" xfId="1" applyNumberFormat="1" applyFont="1" applyFill="1"/>
    <xf numFmtId="8" fontId="5" fillId="0" borderId="0" xfId="1" applyNumberFormat="1" applyFont="1" applyFill="1"/>
    <xf numFmtId="8" fontId="0" fillId="11" borderId="0" xfId="0" applyNumberFormat="1" applyFill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pane xSplit="2" topLeftCell="D1" activePane="topRight" state="frozen"/>
      <selection pane="topRight" activeCell="G14" sqref="G14"/>
    </sheetView>
  </sheetViews>
  <sheetFormatPr baseColWidth="10" defaultRowHeight="12.75"/>
  <cols>
    <col min="1" max="1" width="19.28515625" customWidth="1"/>
    <col min="2" max="2" width="9.28515625" hidden="1" customWidth="1"/>
    <col min="3" max="3" width="30.85546875" hidden="1" customWidth="1"/>
    <col min="4" max="4" width="8.140625" bestFit="1" customWidth="1"/>
    <col min="5" max="5" width="8.7109375" customWidth="1"/>
    <col min="6" max="6" width="9.85546875" customWidth="1"/>
    <col min="7" max="7" width="11.42578125" customWidth="1"/>
    <col min="8" max="8" width="13.140625" customWidth="1"/>
    <col min="9" max="9" width="11.140625" customWidth="1"/>
    <col min="10" max="11" width="12.85546875" customWidth="1"/>
    <col min="12" max="12" width="20.7109375" customWidth="1"/>
    <col min="13" max="13" width="9.42578125" customWidth="1"/>
    <col min="14" max="14" width="10.28515625" customWidth="1"/>
    <col min="16" max="16" width="59.42578125" customWidth="1"/>
  </cols>
  <sheetData>
    <row r="1" spans="1:16" s="3" customFormat="1" ht="25.5" customHeight="1">
      <c r="A1" s="3" t="s">
        <v>5</v>
      </c>
      <c r="B1" s="3" t="s">
        <v>6</v>
      </c>
      <c r="C1" s="3" t="s">
        <v>16</v>
      </c>
      <c r="D1" s="3" t="s">
        <v>10</v>
      </c>
      <c r="E1" s="3" t="s">
        <v>37</v>
      </c>
      <c r="F1" s="3" t="s">
        <v>38</v>
      </c>
      <c r="G1" s="3" t="s">
        <v>39</v>
      </c>
      <c r="H1" s="3" t="s">
        <v>7</v>
      </c>
      <c r="I1" s="3" t="s">
        <v>8</v>
      </c>
      <c r="J1" s="3" t="s">
        <v>40</v>
      </c>
      <c r="K1" s="3" t="s">
        <v>41</v>
      </c>
      <c r="L1" s="3" t="s">
        <v>42</v>
      </c>
      <c r="M1" s="3" t="s">
        <v>17</v>
      </c>
      <c r="N1" s="3" t="s">
        <v>44</v>
      </c>
      <c r="O1" s="3" t="s">
        <v>21</v>
      </c>
      <c r="P1" s="3" t="s">
        <v>28</v>
      </c>
    </row>
    <row r="2" spans="1:16" s="9" customFormat="1">
      <c r="A2" s="9" t="s">
        <v>12</v>
      </c>
      <c r="B2" s="9">
        <v>900</v>
      </c>
      <c r="C2" s="9">
        <f>B2+N2</f>
        <v>940</v>
      </c>
      <c r="D2" s="13">
        <v>300</v>
      </c>
      <c r="E2" s="13">
        <v>600</v>
      </c>
      <c r="F2" s="13">
        <v>350</v>
      </c>
      <c r="G2" s="13">
        <v>900</v>
      </c>
      <c r="H2" s="14">
        <v>0.5</v>
      </c>
      <c r="I2" s="15">
        <f t="shared" ref="I2:I18" si="0">49500/12*(0.073+H2*0.01)</f>
        <v>321.75</v>
      </c>
      <c r="J2" s="14">
        <f>I2-$I$13</f>
        <v>20.625</v>
      </c>
      <c r="K2" s="15">
        <f t="shared" ref="K2:K12" si="1">J2*12</f>
        <v>247.5</v>
      </c>
      <c r="L2" s="13">
        <f>G2+$K$12-K2</f>
        <v>825.75</v>
      </c>
      <c r="M2" s="14">
        <f>L2-F2-30</f>
        <v>445.75</v>
      </c>
      <c r="N2" s="8">
        <v>40</v>
      </c>
      <c r="O2" s="11">
        <v>63000</v>
      </c>
      <c r="P2" s="9" t="s">
        <v>36</v>
      </c>
    </row>
    <row r="3" spans="1:16">
      <c r="A3" s="2" t="s">
        <v>2</v>
      </c>
      <c r="B3" s="2">
        <v>723</v>
      </c>
      <c r="C3">
        <f>B3+N3</f>
        <v>923</v>
      </c>
      <c r="D3" s="16">
        <v>150</v>
      </c>
      <c r="E3" s="16">
        <v>150</v>
      </c>
      <c r="F3" s="16">
        <v>525</v>
      </c>
      <c r="G3" s="16">
        <f>E3+F3</f>
        <v>675</v>
      </c>
      <c r="H3" s="17">
        <v>0.8</v>
      </c>
      <c r="I3" s="18">
        <f t="shared" si="0"/>
        <v>334.12499999999994</v>
      </c>
      <c r="J3" s="18">
        <f t="shared" ref="J3:J13" si="2">I3-$I$13</f>
        <v>32.999999999999943</v>
      </c>
      <c r="K3" s="18">
        <f t="shared" si="1"/>
        <v>395.99999999999932</v>
      </c>
      <c r="L3" s="27">
        <f t="shared" ref="L3:L11" si="3">G3+$K$12-K3</f>
        <v>452.25000000000068</v>
      </c>
      <c r="M3" s="20">
        <f>L3-F3-30</f>
        <v>-102.74999999999932</v>
      </c>
      <c r="N3" s="2">
        <v>200</v>
      </c>
      <c r="O3">
        <v>231000</v>
      </c>
      <c r="P3" s="9" t="s">
        <v>24</v>
      </c>
    </row>
    <row r="4" spans="1:16">
      <c r="A4" t="s">
        <v>0</v>
      </c>
      <c r="B4">
        <v>830</v>
      </c>
      <c r="C4">
        <f>B4+N4</f>
        <v>920</v>
      </c>
      <c r="D4" s="14">
        <v>112</v>
      </c>
      <c r="E4" s="14">
        <v>450</v>
      </c>
      <c r="F4" s="14">
        <v>332</v>
      </c>
      <c r="G4" s="14">
        <f>E4+F4</f>
        <v>782</v>
      </c>
      <c r="H4" s="17">
        <v>0.8</v>
      </c>
      <c r="I4" s="18">
        <f t="shared" si="0"/>
        <v>334.12499999999994</v>
      </c>
      <c r="J4" s="18">
        <f t="shared" si="2"/>
        <v>32.999999999999943</v>
      </c>
      <c r="K4" s="18">
        <f t="shared" si="1"/>
        <v>395.99999999999932</v>
      </c>
      <c r="L4" s="30">
        <f t="shared" si="3"/>
        <v>559.25000000000068</v>
      </c>
      <c r="M4" s="20">
        <f>L4-F4-30</f>
        <v>197.25000000000068</v>
      </c>
      <c r="N4">
        <v>90</v>
      </c>
    </row>
    <row r="5" spans="1:16">
      <c r="A5" s="4" t="s">
        <v>0</v>
      </c>
      <c r="B5" s="2"/>
      <c r="C5" s="2"/>
      <c r="D5" s="21"/>
      <c r="E5" s="21"/>
      <c r="F5" s="21">
        <v>600</v>
      </c>
      <c r="G5" s="21"/>
      <c r="H5" s="21">
        <v>0.8</v>
      </c>
      <c r="I5" s="19">
        <f t="shared" si="0"/>
        <v>334.12499999999994</v>
      </c>
      <c r="J5" s="19">
        <f t="shared" si="2"/>
        <v>32.999999999999943</v>
      </c>
      <c r="K5" s="19">
        <f t="shared" si="1"/>
        <v>395.99999999999932</v>
      </c>
      <c r="L5" s="22">
        <f t="shared" si="3"/>
        <v>-222.74999999999932</v>
      </c>
      <c r="M5" s="20"/>
      <c r="N5" s="2"/>
      <c r="P5" s="5"/>
    </row>
    <row r="6" spans="1:16" s="6" customFormat="1">
      <c r="A6" s="6" t="s">
        <v>1</v>
      </c>
      <c r="B6" s="6">
        <v>794</v>
      </c>
      <c r="C6" s="7">
        <f t="shared" ref="C6:C11" si="4">B6+N6</f>
        <v>894</v>
      </c>
      <c r="D6" s="23">
        <v>0</v>
      </c>
      <c r="E6" s="23">
        <v>0</v>
      </c>
      <c r="F6" s="23">
        <v>600</v>
      </c>
      <c r="G6" s="24">
        <f>E6+F6</f>
        <v>600</v>
      </c>
      <c r="H6" s="24">
        <v>0.5</v>
      </c>
      <c r="I6" s="25">
        <f t="shared" si="0"/>
        <v>321.75</v>
      </c>
      <c r="J6" s="25">
        <f t="shared" si="2"/>
        <v>20.625</v>
      </c>
      <c r="K6" s="25">
        <f t="shared" si="1"/>
        <v>247.5</v>
      </c>
      <c r="L6" s="25">
        <f t="shared" si="3"/>
        <v>525.75</v>
      </c>
      <c r="M6" s="24">
        <f t="shared" ref="M6:M18" si="5">L6-F6-30</f>
        <v>-104.25</v>
      </c>
      <c r="N6" s="6">
        <v>100</v>
      </c>
      <c r="P6" s="32" t="s">
        <v>18</v>
      </c>
    </row>
    <row r="7" spans="1:16" s="8" customFormat="1">
      <c r="A7" s="8" t="s">
        <v>14</v>
      </c>
      <c r="B7" s="8">
        <v>748</v>
      </c>
      <c r="C7" s="8">
        <f t="shared" si="4"/>
        <v>878</v>
      </c>
      <c r="D7" s="16">
        <v>300</v>
      </c>
      <c r="E7" s="16">
        <v>600</v>
      </c>
      <c r="F7" s="16">
        <v>100</v>
      </c>
      <c r="G7" s="16">
        <f>E7+F7</f>
        <v>700</v>
      </c>
      <c r="H7" s="17">
        <v>0.8</v>
      </c>
      <c r="I7" s="18">
        <f t="shared" si="0"/>
        <v>334.12499999999994</v>
      </c>
      <c r="J7" s="18">
        <f t="shared" si="2"/>
        <v>32.999999999999943</v>
      </c>
      <c r="K7" s="18">
        <f t="shared" si="1"/>
        <v>395.99999999999932</v>
      </c>
      <c r="L7" s="27">
        <f t="shared" si="3"/>
        <v>477.25000000000068</v>
      </c>
      <c r="M7" s="34">
        <f t="shared" si="5"/>
        <v>347.25000000000068</v>
      </c>
      <c r="N7" s="8">
        <v>130</v>
      </c>
      <c r="P7" s="31" t="s">
        <v>35</v>
      </c>
    </row>
    <row r="8" spans="1:16" s="8" customFormat="1">
      <c r="A8" s="8" t="s">
        <v>11</v>
      </c>
      <c r="B8" s="8">
        <v>743</v>
      </c>
      <c r="C8" s="8">
        <f t="shared" si="4"/>
        <v>843</v>
      </c>
      <c r="D8" s="44">
        <v>300</v>
      </c>
      <c r="E8" s="44">
        <v>500</v>
      </c>
      <c r="F8" s="44">
        <v>0</v>
      </c>
      <c r="G8" s="44">
        <f>E8+F8</f>
        <v>500</v>
      </c>
      <c r="H8" s="13">
        <v>0.4</v>
      </c>
      <c r="I8" s="26">
        <f t="shared" si="0"/>
        <v>317.625</v>
      </c>
      <c r="J8" s="26">
        <f t="shared" si="2"/>
        <v>16.5</v>
      </c>
      <c r="K8" s="26">
        <f t="shared" si="1"/>
        <v>198</v>
      </c>
      <c r="L8" s="27">
        <f t="shared" si="3"/>
        <v>475.25</v>
      </c>
      <c r="M8" s="14">
        <f t="shared" si="5"/>
        <v>445.25</v>
      </c>
      <c r="N8" s="8">
        <v>100</v>
      </c>
      <c r="O8" s="8">
        <v>270000</v>
      </c>
      <c r="P8" s="31" t="s">
        <v>25</v>
      </c>
    </row>
    <row r="9" spans="1:16" s="6" customFormat="1">
      <c r="A9" s="6" t="s">
        <v>13</v>
      </c>
      <c r="B9" s="6">
        <v>786</v>
      </c>
      <c r="C9" s="7">
        <f t="shared" si="4"/>
        <v>786</v>
      </c>
      <c r="D9" s="23">
        <v>360</v>
      </c>
      <c r="E9" s="23">
        <v>600</v>
      </c>
      <c r="F9" s="23">
        <v>332</v>
      </c>
      <c r="G9" s="24">
        <v>900</v>
      </c>
      <c r="H9" s="23">
        <v>1.2</v>
      </c>
      <c r="I9" s="43">
        <f t="shared" si="0"/>
        <v>350.62499999999994</v>
      </c>
      <c r="J9" s="43">
        <f t="shared" si="2"/>
        <v>49.499999999999943</v>
      </c>
      <c r="K9" s="43">
        <f t="shared" si="1"/>
        <v>593.99999999999932</v>
      </c>
      <c r="L9" s="25">
        <f t="shared" si="3"/>
        <v>479.25000000000068</v>
      </c>
      <c r="M9" s="24">
        <f t="shared" si="5"/>
        <v>117.25000000000068</v>
      </c>
      <c r="N9" s="6">
        <v>0</v>
      </c>
      <c r="P9" s="32" t="s">
        <v>31</v>
      </c>
    </row>
    <row r="10" spans="1:16">
      <c r="A10" s="2" t="s">
        <v>3</v>
      </c>
      <c r="B10" s="2">
        <v>697</v>
      </c>
      <c r="C10">
        <f t="shared" si="4"/>
        <v>757</v>
      </c>
      <c r="D10" s="16">
        <v>360</v>
      </c>
      <c r="E10" s="16">
        <v>600</v>
      </c>
      <c r="F10" s="16">
        <v>0</v>
      </c>
      <c r="G10" s="16">
        <v>600</v>
      </c>
      <c r="H10" s="17">
        <v>0.7</v>
      </c>
      <c r="I10" s="18">
        <f t="shared" si="0"/>
        <v>329.99999999999994</v>
      </c>
      <c r="J10" s="18">
        <f t="shared" si="2"/>
        <v>28.874999999999943</v>
      </c>
      <c r="K10" s="18">
        <f t="shared" si="1"/>
        <v>346.49999999999932</v>
      </c>
      <c r="L10" s="30">
        <f t="shared" si="3"/>
        <v>426.75000000000068</v>
      </c>
      <c r="M10" s="14">
        <f t="shared" si="5"/>
        <v>396.75000000000068</v>
      </c>
      <c r="N10" s="2">
        <v>60</v>
      </c>
      <c r="O10">
        <v>392000</v>
      </c>
      <c r="P10" s="31" t="s">
        <v>45</v>
      </c>
    </row>
    <row r="11" spans="1:16">
      <c r="A11" s="2" t="s">
        <v>15</v>
      </c>
      <c r="B11" s="2">
        <v>745</v>
      </c>
      <c r="C11">
        <f t="shared" si="4"/>
        <v>745</v>
      </c>
      <c r="D11" s="16">
        <v>300</v>
      </c>
      <c r="E11" s="16">
        <v>600</v>
      </c>
      <c r="F11" s="16">
        <v>0</v>
      </c>
      <c r="G11" s="16">
        <f>E11+F11</f>
        <v>600</v>
      </c>
      <c r="H11" s="21">
        <v>0.6</v>
      </c>
      <c r="I11" s="22">
        <f t="shared" si="0"/>
        <v>325.875</v>
      </c>
      <c r="J11" s="19">
        <f t="shared" si="2"/>
        <v>24.75</v>
      </c>
      <c r="K11" s="19">
        <f t="shared" si="1"/>
        <v>297</v>
      </c>
      <c r="L11" s="30">
        <f t="shared" si="3"/>
        <v>476.25</v>
      </c>
      <c r="M11" s="14">
        <f t="shared" si="5"/>
        <v>446.25</v>
      </c>
      <c r="N11" s="2">
        <v>0</v>
      </c>
      <c r="O11">
        <v>149000</v>
      </c>
      <c r="P11" s="5"/>
    </row>
    <row r="12" spans="1:16">
      <c r="A12" s="2" t="s">
        <v>34</v>
      </c>
      <c r="B12" s="2"/>
      <c r="D12" s="28">
        <v>0</v>
      </c>
      <c r="E12" s="28">
        <v>0</v>
      </c>
      <c r="F12" s="28">
        <v>0</v>
      </c>
      <c r="G12" s="28">
        <v>0</v>
      </c>
      <c r="H12" s="13">
        <v>0.35</v>
      </c>
      <c r="I12" s="26">
        <f t="shared" si="0"/>
        <v>315.5625</v>
      </c>
      <c r="J12" s="26">
        <f t="shared" si="2"/>
        <v>14.4375</v>
      </c>
      <c r="K12" s="26">
        <f t="shared" si="1"/>
        <v>173.25</v>
      </c>
      <c r="L12" s="29">
        <f>G12-K12+$K$12</f>
        <v>0</v>
      </c>
      <c r="M12" s="20">
        <f>L12-F12</f>
        <v>0</v>
      </c>
      <c r="N12" s="2">
        <v>150</v>
      </c>
      <c r="O12" s="11">
        <v>27500</v>
      </c>
      <c r="P12" s="10" t="s">
        <v>43</v>
      </c>
    </row>
    <row r="13" spans="1:16">
      <c r="A13" t="s">
        <v>9</v>
      </c>
      <c r="B13" s="2">
        <v>0</v>
      </c>
      <c r="C13" s="2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2">
        <f t="shared" si="0"/>
        <v>301.125</v>
      </c>
      <c r="J13" s="20">
        <f t="shared" si="2"/>
        <v>0</v>
      </c>
      <c r="K13" s="19">
        <f t="shared" ref="K13" si="6">J13*12</f>
        <v>0</v>
      </c>
      <c r="L13" s="36" t="s">
        <v>46</v>
      </c>
      <c r="M13" s="37" t="s">
        <v>46</v>
      </c>
      <c r="N13" s="2">
        <v>0</v>
      </c>
      <c r="P13" s="5"/>
    </row>
    <row r="14" spans="1:16" s="6" customFormat="1">
      <c r="A14" s="38" t="s">
        <v>4</v>
      </c>
      <c r="B14" s="38"/>
      <c r="C14" s="5"/>
      <c r="D14" s="13">
        <v>400</v>
      </c>
      <c r="E14" s="13">
        <v>600</v>
      </c>
      <c r="F14" s="13">
        <v>600</v>
      </c>
      <c r="G14" s="13">
        <v>900</v>
      </c>
      <c r="H14" s="39">
        <v>0.7</v>
      </c>
      <c r="I14" s="40">
        <f t="shared" si="0"/>
        <v>329.99999999999994</v>
      </c>
      <c r="J14" s="40">
        <f>I14-$I$13</f>
        <v>28.874999999999943</v>
      </c>
      <c r="K14" s="40">
        <f>J14*12</f>
        <v>346.49999999999932</v>
      </c>
      <c r="L14" s="13">
        <f>G14+$K$12-K14</f>
        <v>726.75000000000068</v>
      </c>
      <c r="M14" s="35">
        <f t="shared" si="5"/>
        <v>96.750000000000682</v>
      </c>
      <c r="P14" s="31" t="s">
        <v>47</v>
      </c>
    </row>
    <row r="15" spans="1:16" s="6" customFormat="1">
      <c r="A15" s="6" t="s">
        <v>20</v>
      </c>
      <c r="B15" s="6" t="s">
        <v>19</v>
      </c>
      <c r="C15" s="7"/>
      <c r="D15" s="23">
        <v>600</v>
      </c>
      <c r="E15" s="23">
        <v>600</v>
      </c>
      <c r="F15" s="23"/>
      <c r="G15" s="24">
        <f>E15+F15</f>
        <v>600</v>
      </c>
      <c r="H15" s="41">
        <v>0.9</v>
      </c>
      <c r="I15" s="42">
        <f t="shared" si="0"/>
        <v>338.24999999999994</v>
      </c>
      <c r="J15" s="42">
        <f t="shared" ref="J15:J18" si="7">I15-$I$13</f>
        <v>37.124999999999943</v>
      </c>
      <c r="K15" s="42">
        <f>J15*12</f>
        <v>445.49999999999932</v>
      </c>
      <c r="L15" s="25">
        <f t="shared" ref="L15:L18" si="8">G15+$K$12-K15</f>
        <v>327.75000000000068</v>
      </c>
      <c r="M15" s="24">
        <f t="shared" si="5"/>
        <v>297.75000000000068</v>
      </c>
      <c r="O15" s="6">
        <v>570000</v>
      </c>
      <c r="P15" s="32" t="s">
        <v>30</v>
      </c>
    </row>
    <row r="16" spans="1:16">
      <c r="A16" s="4" t="s">
        <v>22</v>
      </c>
      <c r="B16" s="2"/>
      <c r="C16" s="2"/>
      <c r="D16" s="13">
        <v>300</v>
      </c>
      <c r="E16" s="13">
        <v>300</v>
      </c>
      <c r="F16" s="13">
        <v>600</v>
      </c>
      <c r="G16" s="13">
        <f>E16+F16</f>
        <v>900</v>
      </c>
      <c r="H16" s="28">
        <v>0.9</v>
      </c>
      <c r="I16" s="29">
        <f t="shared" si="0"/>
        <v>338.24999999999994</v>
      </c>
      <c r="J16" s="29">
        <f t="shared" si="7"/>
        <v>37.124999999999943</v>
      </c>
      <c r="K16" s="29">
        <f>J16*12</f>
        <v>445.49999999999932</v>
      </c>
      <c r="L16" s="30">
        <f t="shared" si="8"/>
        <v>627.75000000000068</v>
      </c>
      <c r="M16" s="20">
        <f t="shared" si="5"/>
        <v>-2.2499999999993179</v>
      </c>
      <c r="N16" s="2"/>
      <c r="O16">
        <v>139000</v>
      </c>
      <c r="P16" s="10" t="s">
        <v>32</v>
      </c>
    </row>
    <row r="17" spans="1:16">
      <c r="A17" s="2" t="s">
        <v>23</v>
      </c>
      <c r="B17" s="2"/>
      <c r="C17" s="2"/>
      <c r="D17" s="14">
        <v>300</v>
      </c>
      <c r="E17" s="14">
        <v>200</v>
      </c>
      <c r="F17" s="14">
        <v>600</v>
      </c>
      <c r="G17" s="14">
        <f>E17+F17</f>
        <v>800</v>
      </c>
      <c r="H17" s="28">
        <v>0.7</v>
      </c>
      <c r="I17" s="29">
        <f t="shared" si="0"/>
        <v>329.99999999999994</v>
      </c>
      <c r="J17" s="29">
        <f t="shared" si="7"/>
        <v>28.874999999999943</v>
      </c>
      <c r="K17" s="29">
        <f>J17*12</f>
        <v>346.49999999999932</v>
      </c>
      <c r="L17" s="30">
        <f t="shared" si="8"/>
        <v>626.75000000000068</v>
      </c>
      <c r="M17" s="20">
        <f t="shared" si="5"/>
        <v>-3.2499999999993179</v>
      </c>
      <c r="N17" s="2"/>
      <c r="O17">
        <v>125000</v>
      </c>
      <c r="P17" s="33" t="s">
        <v>33</v>
      </c>
    </row>
    <row r="18" spans="1:16" s="6" customFormat="1">
      <c r="A18" s="6" t="s">
        <v>26</v>
      </c>
      <c r="C18" s="7"/>
      <c r="D18" s="23">
        <v>200</v>
      </c>
      <c r="E18" s="23">
        <v>550</v>
      </c>
      <c r="F18" s="23" t="s">
        <v>27</v>
      </c>
      <c r="G18" s="24"/>
      <c r="H18" s="24">
        <v>0.6</v>
      </c>
      <c r="I18" s="25">
        <f t="shared" si="0"/>
        <v>325.875</v>
      </c>
      <c r="J18" s="25">
        <f t="shared" si="7"/>
        <v>24.75</v>
      </c>
      <c r="K18" s="25">
        <f>J18*12</f>
        <v>297</v>
      </c>
      <c r="L18" s="25">
        <f t="shared" si="8"/>
        <v>-123.75</v>
      </c>
      <c r="M18" s="24"/>
      <c r="O18" s="12">
        <v>27000</v>
      </c>
      <c r="P18" s="32" t="s">
        <v>29</v>
      </c>
    </row>
    <row r="19" spans="1:16">
      <c r="A19" s="2"/>
      <c r="B19" s="2"/>
      <c r="C19" s="2"/>
      <c r="N19" s="2"/>
    </row>
    <row r="21" spans="1:16">
      <c r="E21" s="1"/>
      <c r="F21" s="1"/>
      <c r="G21" s="1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Matthias Stollberg</cp:lastModifiedBy>
  <dcterms:created xsi:type="dcterms:W3CDTF">2014-12-21T12:01:09Z</dcterms:created>
  <dcterms:modified xsi:type="dcterms:W3CDTF">2015-01-21T20:33:19Z</dcterms:modified>
</cp:coreProperties>
</file>