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3950" windowHeight="8310"/>
  </bookViews>
  <sheets>
    <sheet name="Rechner" sheetId="1" r:id="rId1"/>
  </sheets>
  <calcPr calcId="145621"/>
</workbook>
</file>

<file path=xl/calcChain.xml><?xml version="1.0" encoding="utf-8"?>
<calcChain xmlns="http://schemas.openxmlformats.org/spreadsheetml/2006/main">
  <c r="M16" i="1" l="1"/>
  <c r="N16" i="1" s="1"/>
  <c r="D9" i="1"/>
  <c r="G7" i="1"/>
  <c r="G6" i="1"/>
  <c r="F16" i="1"/>
  <c r="K16" i="1" s="1"/>
  <c r="M17" i="1" l="1"/>
  <c r="N17" i="1" s="1"/>
  <c r="C16" i="1"/>
  <c r="O16" i="1" s="1"/>
  <c r="M18" i="1" l="1"/>
  <c r="M19" i="1" s="1"/>
  <c r="C17" i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D16" i="1"/>
  <c r="O17" i="1" l="1"/>
  <c r="N18" i="1"/>
  <c r="O18" i="1" s="1"/>
  <c r="M20" i="1"/>
  <c r="N19" i="1"/>
  <c r="O19" i="1" s="1"/>
  <c r="M21" i="1" l="1"/>
  <c r="N20" i="1"/>
  <c r="O20" i="1" s="1"/>
  <c r="M22" i="1" l="1"/>
  <c r="N21" i="1"/>
  <c r="O21" i="1" s="1"/>
  <c r="M23" i="1" l="1"/>
  <c r="N22" i="1"/>
  <c r="O22" i="1" s="1"/>
  <c r="M24" i="1" l="1"/>
  <c r="N23" i="1"/>
  <c r="O23" i="1" s="1"/>
  <c r="N24" i="1" l="1"/>
  <c r="O24" i="1" s="1"/>
  <c r="M25" i="1"/>
  <c r="M26" i="1" l="1"/>
  <c r="M27" i="1" s="1"/>
  <c r="N25" i="1"/>
  <c r="O25" i="1" s="1"/>
  <c r="N27" i="1" l="1"/>
  <c r="O27" i="1" s="1"/>
  <c r="M28" i="1"/>
  <c r="N26" i="1"/>
  <c r="O26" i="1" s="1"/>
  <c r="N28" i="1" l="1"/>
  <c r="O28" i="1" s="1"/>
  <c r="M29" i="1"/>
  <c r="N29" i="1" l="1"/>
  <c r="O29" i="1" s="1"/>
  <c r="M30" i="1"/>
  <c r="M31" i="1" l="1"/>
  <c r="N30" i="1"/>
  <c r="O30" i="1" s="1"/>
  <c r="N31" i="1" l="1"/>
  <c r="O31" i="1" s="1"/>
  <c r="M32" i="1"/>
  <c r="N32" i="1" l="1"/>
  <c r="O32" i="1" s="1"/>
  <c r="M33" i="1"/>
  <c r="N33" i="1" l="1"/>
  <c r="M34" i="1"/>
  <c r="M35" i="1" l="1"/>
  <c r="N34" i="1"/>
  <c r="O34" i="1" s="1"/>
  <c r="O33" i="1"/>
  <c r="N35" i="1" l="1"/>
  <c r="M36" i="1"/>
  <c r="O35" i="1" l="1"/>
  <c r="N36" i="1"/>
  <c r="M37" i="1"/>
  <c r="O36" i="1" l="1"/>
  <c r="M38" i="1"/>
  <c r="N37" i="1"/>
  <c r="O37" i="1" s="1"/>
  <c r="N38" i="1" l="1"/>
  <c r="O38" i="1" s="1"/>
  <c r="M39" i="1"/>
  <c r="N39" i="1" s="1"/>
  <c r="O39" i="1" s="1"/>
  <c r="O14" i="1" l="1"/>
  <c r="J33" i="1" s="1"/>
  <c r="J60" i="1" l="1"/>
  <c r="J58" i="1"/>
  <c r="J32" i="1"/>
  <c r="J40" i="1"/>
  <c r="J42" i="1"/>
  <c r="J108" i="1"/>
  <c r="J16" i="1"/>
  <c r="J120" i="1"/>
  <c r="J100" i="1"/>
  <c r="J115" i="1"/>
  <c r="J79" i="1"/>
  <c r="J132" i="1"/>
  <c r="J135" i="1"/>
  <c r="J59" i="1"/>
  <c r="J86" i="1"/>
  <c r="J19" i="1"/>
  <c r="J131" i="1"/>
  <c r="J103" i="1"/>
  <c r="J31" i="1"/>
  <c r="J70" i="1"/>
  <c r="J27" i="1"/>
  <c r="J77" i="1"/>
  <c r="J110" i="1"/>
  <c r="J41" i="1"/>
  <c r="J37" i="1"/>
  <c r="J26" i="1"/>
  <c r="J107" i="1"/>
  <c r="J28" i="1"/>
  <c r="J118" i="1"/>
  <c r="J130" i="1"/>
  <c r="J61" i="1"/>
  <c r="J94" i="1"/>
  <c r="J48" i="1"/>
  <c r="J21" i="1"/>
  <c r="J129" i="1"/>
  <c r="J52" i="1"/>
  <c r="J82" i="1"/>
  <c r="J22" i="1"/>
  <c r="J76" i="1"/>
  <c r="J87" i="1"/>
  <c r="J46" i="1"/>
  <c r="J105" i="1"/>
  <c r="J24" i="1"/>
  <c r="J117" i="1"/>
  <c r="J68" i="1"/>
  <c r="J20" i="1"/>
  <c r="J81" i="1"/>
  <c r="J88" i="1"/>
  <c r="J90" i="1"/>
  <c r="J101" i="1"/>
  <c r="J128" i="1"/>
  <c r="J123" i="1"/>
  <c r="J66" i="1"/>
  <c r="J125" i="1"/>
  <c r="J112" i="1"/>
  <c r="J55" i="1"/>
  <c r="J30" i="1"/>
  <c r="J89" i="1"/>
  <c r="J43" i="1"/>
  <c r="J85" i="1"/>
  <c r="J99" i="1"/>
  <c r="J111" i="1"/>
  <c r="J65" i="1"/>
  <c r="J44" i="1"/>
  <c r="J71" i="1"/>
  <c r="J92" i="1"/>
  <c r="J56" i="1"/>
  <c r="J91" i="1"/>
  <c r="J114" i="1"/>
  <c r="J50" i="1"/>
  <c r="J67" i="1"/>
  <c r="J109" i="1"/>
  <c r="J45" i="1"/>
  <c r="J124" i="1"/>
  <c r="J36" i="1"/>
  <c r="J23" i="1"/>
  <c r="J78" i="1"/>
  <c r="J127" i="1"/>
  <c r="J18" i="1"/>
  <c r="J73" i="1"/>
  <c r="J80" i="1"/>
  <c r="J106" i="1"/>
  <c r="J51" i="1"/>
  <c r="J69" i="1"/>
  <c r="J64" i="1"/>
  <c r="J134" i="1"/>
  <c r="J54" i="1"/>
  <c r="J75" i="1"/>
  <c r="J113" i="1"/>
  <c r="J49" i="1"/>
  <c r="J84" i="1"/>
  <c r="J122" i="1"/>
  <c r="J83" i="1"/>
  <c r="J17" i="1"/>
  <c r="J39" i="1"/>
  <c r="J25" i="1"/>
  <c r="J116" i="1"/>
  <c r="J63" i="1"/>
  <c r="J98" i="1"/>
  <c r="J34" i="1"/>
  <c r="J35" i="1"/>
  <c r="J93" i="1"/>
  <c r="J96" i="1"/>
  <c r="J104" i="1"/>
  <c r="J119" i="1"/>
  <c r="J126" i="1"/>
  <c r="J62" i="1"/>
  <c r="J95" i="1"/>
  <c r="J121" i="1"/>
  <c r="J57" i="1"/>
  <c r="J29" i="1"/>
  <c r="J74" i="1"/>
  <c r="J133" i="1"/>
  <c r="J53" i="1"/>
  <c r="J72" i="1"/>
  <c r="J102" i="1"/>
  <c r="J38" i="1"/>
  <c r="J47" i="1"/>
  <c r="J97" i="1"/>
  <c r="K1" i="1" l="1"/>
  <c r="H16" i="1"/>
  <c r="F17" i="1" s="1"/>
  <c r="K17" i="1" s="1"/>
  <c r="G16" i="1"/>
  <c r="E17" i="1" s="1"/>
  <c r="H17" i="1" l="1"/>
  <c r="F18" i="1" s="1"/>
  <c r="H18" i="1" s="1"/>
  <c r="F19" i="1" s="1"/>
  <c r="G17" i="1"/>
  <c r="E18" i="1" s="1"/>
  <c r="I2" i="1"/>
  <c r="K18" i="1" l="1"/>
  <c r="G18" i="1" s="1"/>
  <c r="E19" i="1" s="1"/>
  <c r="H19" i="1"/>
  <c r="F20" i="1" s="1"/>
  <c r="K19" i="1"/>
  <c r="G19" i="1" l="1"/>
  <c r="E20" i="1" s="1"/>
  <c r="H20" i="1"/>
  <c r="F21" i="1" s="1"/>
  <c r="K20" i="1"/>
  <c r="G20" i="1" l="1"/>
  <c r="E21" i="1" s="1"/>
  <c r="H21" i="1"/>
  <c r="F22" i="1" s="1"/>
  <c r="K21" i="1"/>
  <c r="G21" i="1" l="1"/>
  <c r="E22" i="1" s="1"/>
  <c r="H22" i="1"/>
  <c r="F23" i="1" s="1"/>
  <c r="K22" i="1"/>
  <c r="G22" i="1" l="1"/>
  <c r="E23" i="1" s="1"/>
  <c r="H23" i="1"/>
  <c r="F24" i="1" s="1"/>
  <c r="K23" i="1"/>
  <c r="G23" i="1" l="1"/>
  <c r="E24" i="1" s="1"/>
  <c r="K24" i="1"/>
  <c r="H24" i="1"/>
  <c r="F25" i="1" s="1"/>
  <c r="G24" i="1" l="1"/>
  <c r="E25" i="1" s="1"/>
  <c r="H25" i="1"/>
  <c r="F26" i="1" s="1"/>
  <c r="K25" i="1"/>
  <c r="G25" i="1" l="1"/>
  <c r="E26" i="1" s="1"/>
  <c r="H26" i="1"/>
  <c r="F27" i="1" s="1"/>
  <c r="H27" i="1" s="1"/>
  <c r="F28" i="1" s="1"/>
  <c r="K26" i="1"/>
  <c r="G26" i="1" l="1"/>
  <c r="E27" i="1" s="1"/>
  <c r="K28" i="1"/>
  <c r="H28" i="1"/>
  <c r="F29" i="1" s="1"/>
  <c r="K27" i="1"/>
  <c r="G27" i="1" l="1"/>
  <c r="E28" i="1" s="1"/>
  <c r="G28" i="1" s="1"/>
  <c r="E29" i="1" s="1"/>
  <c r="H29" i="1"/>
  <c r="F30" i="1" s="1"/>
  <c r="K29" i="1"/>
  <c r="G29" i="1" l="1"/>
  <c r="E30" i="1" s="1"/>
  <c r="K30" i="1"/>
  <c r="H30" i="1"/>
  <c r="F31" i="1" s="1"/>
  <c r="G30" i="1" l="1"/>
  <c r="E31" i="1" s="1"/>
  <c r="H31" i="1"/>
  <c r="F32" i="1" s="1"/>
  <c r="K31" i="1"/>
  <c r="G31" i="1" l="1"/>
  <c r="E32" i="1" s="1"/>
  <c r="H32" i="1"/>
  <c r="F33" i="1" s="1"/>
  <c r="K32" i="1"/>
  <c r="G32" i="1" l="1"/>
  <c r="E33" i="1" s="1"/>
  <c r="H33" i="1"/>
  <c r="F34" i="1" s="1"/>
  <c r="K33" i="1"/>
  <c r="G33" i="1" l="1"/>
  <c r="E34" i="1" s="1"/>
  <c r="H34" i="1"/>
  <c r="F35" i="1" s="1"/>
  <c r="K34" i="1"/>
  <c r="G34" i="1" l="1"/>
  <c r="E35" i="1" s="1"/>
  <c r="H35" i="1"/>
  <c r="F36" i="1" s="1"/>
  <c r="K35" i="1"/>
  <c r="G35" i="1" l="1"/>
  <c r="E36" i="1" s="1"/>
  <c r="H36" i="1"/>
  <c r="F37" i="1" s="1"/>
  <c r="K36" i="1"/>
  <c r="G36" i="1" l="1"/>
  <c r="E37" i="1" s="1"/>
  <c r="K37" i="1"/>
  <c r="J3" i="1" s="1"/>
  <c r="H37" i="1"/>
  <c r="F38" i="1" s="1"/>
  <c r="G37" i="1" l="1"/>
  <c r="E38" i="1" s="1"/>
  <c r="K38" i="1"/>
  <c r="H38" i="1"/>
  <c r="F39" i="1" s="1"/>
  <c r="G38" i="1" l="1"/>
  <c r="E39" i="1" s="1"/>
  <c r="K39" i="1"/>
  <c r="H39" i="1"/>
  <c r="F40" i="1" s="1"/>
  <c r="G39" i="1" l="1"/>
  <c r="E40" i="1" s="1"/>
  <c r="H40" i="1"/>
  <c r="F41" i="1" s="1"/>
  <c r="K40" i="1"/>
  <c r="G40" i="1" l="1"/>
  <c r="E41" i="1" s="1"/>
  <c r="K41" i="1"/>
  <c r="H41" i="1"/>
  <c r="F42" i="1" s="1"/>
  <c r="G41" i="1" l="1"/>
  <c r="E42" i="1" s="1"/>
  <c r="H42" i="1"/>
  <c r="F43" i="1" s="1"/>
  <c r="K42" i="1"/>
  <c r="G42" i="1" l="1"/>
  <c r="E43" i="1" s="1"/>
  <c r="H43" i="1"/>
  <c r="F44" i="1" s="1"/>
  <c r="K43" i="1"/>
  <c r="G43" i="1" l="1"/>
  <c r="E44" i="1" s="1"/>
  <c r="K44" i="1"/>
  <c r="H44" i="1"/>
  <c r="F45" i="1" s="1"/>
  <c r="H45" i="1" s="1"/>
  <c r="F46" i="1" s="1"/>
  <c r="G44" i="1" l="1"/>
  <c r="E45" i="1" s="1"/>
  <c r="K46" i="1"/>
  <c r="H46" i="1"/>
  <c r="F47" i="1" s="1"/>
  <c r="K45" i="1"/>
  <c r="G45" i="1" l="1"/>
  <c r="E46" i="1" s="1"/>
  <c r="G46" i="1" s="1"/>
  <c r="E47" i="1" s="1"/>
  <c r="H47" i="1"/>
  <c r="F48" i="1" s="1"/>
  <c r="K47" i="1"/>
  <c r="G47" i="1" l="1"/>
  <c r="E48" i="1" s="1"/>
  <c r="H48" i="1"/>
  <c r="F49" i="1" s="1"/>
  <c r="K48" i="1"/>
  <c r="G48" i="1" l="1"/>
  <c r="E49" i="1" s="1"/>
  <c r="K49" i="1"/>
  <c r="H49" i="1"/>
  <c r="F50" i="1" s="1"/>
  <c r="G49" i="1" l="1"/>
  <c r="E50" i="1" s="1"/>
  <c r="K50" i="1"/>
  <c r="H50" i="1"/>
  <c r="F51" i="1" s="1"/>
  <c r="G50" i="1" l="1"/>
  <c r="E51" i="1" s="1"/>
  <c r="H51" i="1"/>
  <c r="F52" i="1" s="1"/>
  <c r="K51" i="1"/>
  <c r="G51" i="1" l="1"/>
  <c r="E52" i="1" s="1"/>
  <c r="H52" i="1"/>
  <c r="F53" i="1" s="1"/>
  <c r="K52" i="1"/>
  <c r="G52" i="1" l="1"/>
  <c r="E53" i="1" s="1"/>
  <c r="H53" i="1"/>
  <c r="F54" i="1" s="1"/>
  <c r="K53" i="1"/>
  <c r="G53" i="1" l="1"/>
  <c r="E54" i="1" s="1"/>
  <c r="H54" i="1"/>
  <c r="F55" i="1" s="1"/>
  <c r="K54" i="1"/>
  <c r="G54" i="1" l="1"/>
  <c r="E55" i="1" s="1"/>
  <c r="H55" i="1"/>
  <c r="F56" i="1" s="1"/>
  <c r="K55" i="1"/>
  <c r="G55" i="1" l="1"/>
  <c r="E56" i="1" s="1"/>
  <c r="H56" i="1"/>
  <c r="F57" i="1" s="1"/>
  <c r="K56" i="1"/>
  <c r="G56" i="1" l="1"/>
  <c r="E57" i="1" s="1"/>
  <c r="H57" i="1"/>
  <c r="F58" i="1" s="1"/>
  <c r="K57" i="1"/>
  <c r="G57" i="1" l="1"/>
  <c r="E58" i="1" s="1"/>
  <c r="K58" i="1"/>
  <c r="H58" i="1"/>
  <c r="F59" i="1" s="1"/>
  <c r="G58" i="1" l="1"/>
  <c r="E59" i="1" s="1"/>
  <c r="H59" i="1"/>
  <c r="F60" i="1" s="1"/>
  <c r="K59" i="1"/>
  <c r="G59" i="1" l="1"/>
  <c r="E60" i="1" s="1"/>
  <c r="K60" i="1"/>
  <c r="H60" i="1"/>
  <c r="F61" i="1" s="1"/>
  <c r="G60" i="1" l="1"/>
  <c r="E61" i="1" s="1"/>
  <c r="K61" i="1"/>
  <c r="H61" i="1"/>
  <c r="F62" i="1" s="1"/>
  <c r="G61" i="1" l="1"/>
  <c r="E62" i="1" s="1"/>
  <c r="K62" i="1"/>
  <c r="H62" i="1"/>
  <c r="F63" i="1" s="1"/>
  <c r="G62" i="1" l="1"/>
  <c r="E63" i="1" s="1"/>
  <c r="H63" i="1"/>
  <c r="F64" i="1" s="1"/>
  <c r="K63" i="1"/>
  <c r="G63" i="1" l="1"/>
  <c r="E64" i="1" s="1"/>
  <c r="K64" i="1"/>
  <c r="H64" i="1"/>
  <c r="F65" i="1" s="1"/>
  <c r="G64" i="1" l="1"/>
  <c r="E65" i="1" s="1"/>
  <c r="H65" i="1"/>
  <c r="F66" i="1" s="1"/>
  <c r="K65" i="1"/>
  <c r="G65" i="1" l="1"/>
  <c r="H66" i="1"/>
  <c r="F67" i="1" s="1"/>
  <c r="K66" i="1"/>
  <c r="E66" i="1" l="1"/>
  <c r="G66" i="1" s="1"/>
  <c r="E67" i="1" s="1"/>
  <c r="H67" i="1"/>
  <c r="F68" i="1" s="1"/>
  <c r="K67" i="1"/>
  <c r="G67" i="1" l="1"/>
  <c r="E68" i="1" s="1"/>
  <c r="H68" i="1"/>
  <c r="F69" i="1" s="1"/>
  <c r="K68" i="1"/>
  <c r="G68" i="1" l="1"/>
  <c r="E69" i="1" s="1"/>
  <c r="H69" i="1"/>
  <c r="F70" i="1" s="1"/>
  <c r="K69" i="1"/>
  <c r="G69" i="1" l="1"/>
  <c r="E70" i="1" s="1"/>
  <c r="H70" i="1"/>
  <c r="F71" i="1" s="1"/>
  <c r="K70" i="1"/>
  <c r="G70" i="1" l="1"/>
  <c r="E71" i="1" s="1"/>
  <c r="H71" i="1"/>
  <c r="F72" i="1" s="1"/>
  <c r="K71" i="1"/>
  <c r="G71" i="1" l="1"/>
  <c r="E72" i="1" s="1"/>
  <c r="K72" i="1"/>
  <c r="H72" i="1"/>
  <c r="F73" i="1" s="1"/>
  <c r="G72" i="1" l="1"/>
  <c r="E73" i="1" s="1"/>
  <c r="H73" i="1"/>
  <c r="F74" i="1" s="1"/>
  <c r="K73" i="1"/>
  <c r="G73" i="1" l="1"/>
  <c r="E74" i="1" s="1"/>
  <c r="H74" i="1"/>
  <c r="F75" i="1" s="1"/>
  <c r="K74" i="1"/>
  <c r="G74" i="1" l="1"/>
  <c r="E75" i="1" s="1"/>
  <c r="H75" i="1"/>
  <c r="F76" i="1" s="1"/>
  <c r="K75" i="1"/>
  <c r="G75" i="1" l="1"/>
  <c r="E76" i="1" s="1"/>
  <c r="H76" i="1"/>
  <c r="F77" i="1" s="1"/>
  <c r="K76" i="1"/>
  <c r="G76" i="1" l="1"/>
  <c r="E77" i="1" s="1"/>
  <c r="H77" i="1"/>
  <c r="F78" i="1" s="1"/>
  <c r="K77" i="1"/>
  <c r="G77" i="1" l="1"/>
  <c r="E78" i="1" s="1"/>
  <c r="H78" i="1"/>
  <c r="F79" i="1" s="1"/>
  <c r="K78" i="1"/>
  <c r="G78" i="1" l="1"/>
  <c r="E79" i="1" s="1"/>
  <c r="H79" i="1"/>
  <c r="F80" i="1" s="1"/>
  <c r="K79" i="1"/>
  <c r="G79" i="1" l="1"/>
  <c r="E80" i="1" s="1"/>
  <c r="K80" i="1"/>
  <c r="H80" i="1"/>
  <c r="F81" i="1" s="1"/>
  <c r="G80" i="1" l="1"/>
  <c r="E81" i="1" s="1"/>
  <c r="H81" i="1"/>
  <c r="F82" i="1" s="1"/>
  <c r="K81" i="1"/>
  <c r="G81" i="1" l="1"/>
  <c r="E82" i="1" s="1"/>
  <c r="H82" i="1"/>
  <c r="F83" i="1" s="1"/>
  <c r="K82" i="1"/>
  <c r="G82" i="1" l="1"/>
  <c r="E83" i="1" s="1"/>
  <c r="H83" i="1"/>
  <c r="F84" i="1" s="1"/>
  <c r="K83" i="1"/>
  <c r="G83" i="1" l="1"/>
  <c r="E84" i="1" s="1"/>
  <c r="H84" i="1"/>
  <c r="F85" i="1" s="1"/>
  <c r="K84" i="1"/>
  <c r="G84" i="1" l="1"/>
  <c r="E85" i="1" s="1"/>
  <c r="H85" i="1"/>
  <c r="F86" i="1" s="1"/>
  <c r="K85" i="1"/>
  <c r="G85" i="1" l="1"/>
  <c r="H86" i="1"/>
  <c r="F87" i="1" s="1"/>
  <c r="K86" i="1"/>
  <c r="E86" i="1" l="1"/>
  <c r="G86" i="1" s="1"/>
  <c r="E87" i="1" s="1"/>
  <c r="H87" i="1"/>
  <c r="F88" i="1" s="1"/>
  <c r="K87" i="1"/>
  <c r="G87" i="1" l="1"/>
  <c r="E88" i="1" s="1"/>
  <c r="K88" i="1"/>
  <c r="H88" i="1"/>
  <c r="F89" i="1" s="1"/>
  <c r="G88" i="1" l="1"/>
  <c r="E89" i="1" s="1"/>
  <c r="H89" i="1"/>
  <c r="F90" i="1" s="1"/>
  <c r="K89" i="1"/>
  <c r="G89" i="1" l="1"/>
  <c r="E90" i="1" s="1"/>
  <c r="K90" i="1"/>
  <c r="H90" i="1"/>
  <c r="F91" i="1" s="1"/>
  <c r="G90" i="1" l="1"/>
  <c r="E91" i="1" s="1"/>
  <c r="H91" i="1"/>
  <c r="F92" i="1" s="1"/>
  <c r="K91" i="1"/>
  <c r="G91" i="1" l="1"/>
  <c r="E92" i="1" s="1"/>
  <c r="K92" i="1"/>
  <c r="H92" i="1"/>
  <c r="F93" i="1" s="1"/>
  <c r="G92" i="1" l="1"/>
  <c r="E93" i="1" s="1"/>
  <c r="H93" i="1"/>
  <c r="F94" i="1" s="1"/>
  <c r="K93" i="1"/>
  <c r="G93" i="1" l="1"/>
  <c r="E94" i="1" s="1"/>
  <c r="K94" i="1"/>
  <c r="H94" i="1"/>
  <c r="F95" i="1" s="1"/>
  <c r="G94" i="1" l="1"/>
  <c r="E95" i="1" s="1"/>
  <c r="H95" i="1"/>
  <c r="F96" i="1" s="1"/>
  <c r="K95" i="1"/>
  <c r="G95" i="1" l="1"/>
  <c r="K96" i="1"/>
  <c r="H96" i="1"/>
  <c r="F97" i="1" s="1"/>
  <c r="E96" i="1" l="1"/>
  <c r="G96" i="1" s="1"/>
  <c r="E97" i="1" s="1"/>
  <c r="K97" i="1"/>
  <c r="H97" i="1"/>
  <c r="F98" i="1" s="1"/>
  <c r="G97" i="1" l="1"/>
  <c r="E98" i="1" s="1"/>
  <c r="H98" i="1"/>
  <c r="F99" i="1" s="1"/>
  <c r="K98" i="1"/>
  <c r="G98" i="1" l="1"/>
  <c r="E99" i="1" s="1"/>
  <c r="H99" i="1"/>
  <c r="F100" i="1" s="1"/>
  <c r="K99" i="1"/>
  <c r="G99" i="1" l="1"/>
  <c r="E100" i="1" s="1"/>
  <c r="K100" i="1"/>
  <c r="H100" i="1"/>
  <c r="F101" i="1" s="1"/>
  <c r="G100" i="1" l="1"/>
  <c r="H101" i="1"/>
  <c r="F102" i="1" s="1"/>
  <c r="K101" i="1"/>
  <c r="E101" i="1" l="1"/>
  <c r="G101" i="1" s="1"/>
  <c r="E102" i="1" s="1"/>
  <c r="H102" i="1"/>
  <c r="F103" i="1" s="1"/>
  <c r="K102" i="1"/>
  <c r="G102" i="1" l="1"/>
  <c r="E103" i="1" s="1"/>
  <c r="H103" i="1"/>
  <c r="F104" i="1" s="1"/>
  <c r="K103" i="1"/>
  <c r="G103" i="1" l="1"/>
  <c r="E104" i="1" s="1"/>
  <c r="H104" i="1"/>
  <c r="F105" i="1" s="1"/>
  <c r="K104" i="1"/>
  <c r="G104" i="1" l="1"/>
  <c r="H105" i="1"/>
  <c r="F106" i="1" s="1"/>
  <c r="K105" i="1"/>
  <c r="E105" i="1" l="1"/>
  <c r="G105" i="1" s="1"/>
  <c r="E106" i="1" s="1"/>
  <c r="H106" i="1"/>
  <c r="F107" i="1" s="1"/>
  <c r="K106" i="1"/>
  <c r="G106" i="1" l="1"/>
  <c r="E107" i="1" s="1"/>
  <c r="H107" i="1"/>
  <c r="F108" i="1" s="1"/>
  <c r="K107" i="1"/>
  <c r="G107" i="1" l="1"/>
  <c r="E108" i="1" s="1"/>
  <c r="K108" i="1"/>
  <c r="H108" i="1"/>
  <c r="F109" i="1" s="1"/>
  <c r="G108" i="1" l="1"/>
  <c r="E109" i="1" s="1"/>
  <c r="H109" i="1"/>
  <c r="F110" i="1" s="1"/>
  <c r="K109" i="1"/>
  <c r="G109" i="1" l="1"/>
  <c r="E110" i="1" s="1"/>
  <c r="K110" i="1"/>
  <c r="H110" i="1"/>
  <c r="F111" i="1" s="1"/>
  <c r="G110" i="1" l="1"/>
  <c r="E111" i="1" s="1"/>
  <c r="H111" i="1"/>
  <c r="F112" i="1" s="1"/>
  <c r="K111" i="1"/>
  <c r="G111" i="1" l="1"/>
  <c r="E112" i="1" s="1"/>
  <c r="H112" i="1"/>
  <c r="F113" i="1" s="1"/>
  <c r="K112" i="1"/>
  <c r="G112" i="1" l="1"/>
  <c r="E113" i="1" s="1"/>
  <c r="K113" i="1"/>
  <c r="H113" i="1"/>
  <c r="F114" i="1" s="1"/>
  <c r="G113" i="1" l="1"/>
  <c r="E114" i="1" s="1"/>
  <c r="H114" i="1"/>
  <c r="F115" i="1" s="1"/>
  <c r="K114" i="1"/>
  <c r="G114" i="1" l="1"/>
  <c r="E115" i="1" s="1"/>
  <c r="H115" i="1"/>
  <c r="F116" i="1" s="1"/>
  <c r="K115" i="1"/>
  <c r="G115" i="1" l="1"/>
  <c r="E116" i="1" s="1"/>
  <c r="K116" i="1"/>
  <c r="H116" i="1"/>
  <c r="F117" i="1" s="1"/>
  <c r="G116" i="1" l="1"/>
  <c r="E117" i="1" s="1"/>
  <c r="K117" i="1"/>
  <c r="H117" i="1"/>
  <c r="F118" i="1" s="1"/>
  <c r="G117" i="1" l="1"/>
  <c r="E118" i="1" s="1"/>
  <c r="H118" i="1"/>
  <c r="F119" i="1" s="1"/>
  <c r="K118" i="1"/>
  <c r="G118" i="1" l="1"/>
  <c r="E119" i="1" s="1"/>
  <c r="H119" i="1"/>
  <c r="F120" i="1" s="1"/>
  <c r="K119" i="1"/>
  <c r="G119" i="1" l="1"/>
  <c r="E120" i="1" s="1"/>
  <c r="H120" i="1"/>
  <c r="F121" i="1" s="1"/>
  <c r="K120" i="1"/>
  <c r="G120" i="1" l="1"/>
  <c r="E121" i="1" s="1"/>
  <c r="K121" i="1"/>
  <c r="H121" i="1"/>
  <c r="F122" i="1" s="1"/>
  <c r="G121" i="1" l="1"/>
  <c r="E122" i="1" s="1"/>
  <c r="H122" i="1"/>
  <c r="F123" i="1" s="1"/>
  <c r="K122" i="1"/>
  <c r="G122" i="1" l="1"/>
  <c r="E123" i="1" s="1"/>
  <c r="H123" i="1"/>
  <c r="F124" i="1" s="1"/>
  <c r="K123" i="1"/>
  <c r="G123" i="1" l="1"/>
  <c r="E124" i="1" s="1"/>
  <c r="K124" i="1"/>
  <c r="H124" i="1"/>
  <c r="F125" i="1" s="1"/>
  <c r="G124" i="1" l="1"/>
  <c r="E125" i="1" s="1"/>
  <c r="H125" i="1"/>
  <c r="F126" i="1" s="1"/>
  <c r="K125" i="1"/>
  <c r="G125" i="1" l="1"/>
  <c r="E126" i="1" s="1"/>
  <c r="H126" i="1"/>
  <c r="F127" i="1" s="1"/>
  <c r="K126" i="1"/>
  <c r="G126" i="1" l="1"/>
  <c r="E127" i="1" s="1"/>
  <c r="H127" i="1"/>
  <c r="F128" i="1" s="1"/>
  <c r="K127" i="1"/>
  <c r="G127" i="1" l="1"/>
  <c r="E128" i="1" s="1"/>
  <c r="H128" i="1"/>
  <c r="F129" i="1" s="1"/>
  <c r="K128" i="1"/>
  <c r="G128" i="1" l="1"/>
  <c r="E129" i="1" s="1"/>
  <c r="H129" i="1"/>
  <c r="F130" i="1" s="1"/>
  <c r="K129" i="1"/>
  <c r="G129" i="1" l="1"/>
  <c r="E130" i="1" s="1"/>
  <c r="H130" i="1"/>
  <c r="F131" i="1" s="1"/>
  <c r="K130" i="1"/>
  <c r="G130" i="1" l="1"/>
  <c r="E131" i="1" s="1"/>
  <c r="H131" i="1"/>
  <c r="F132" i="1" s="1"/>
  <c r="K131" i="1"/>
  <c r="G131" i="1" l="1"/>
  <c r="E132" i="1" s="1"/>
  <c r="K132" i="1"/>
  <c r="H132" i="1"/>
  <c r="F133" i="1" s="1"/>
  <c r="G132" i="1" l="1"/>
  <c r="E133" i="1" s="1"/>
  <c r="H133" i="1"/>
  <c r="F134" i="1" s="1"/>
  <c r="K133" i="1"/>
  <c r="G133" i="1" l="1"/>
  <c r="E134" i="1" s="1"/>
  <c r="H134" i="1"/>
  <c r="F135" i="1" s="1"/>
  <c r="K134" i="1"/>
  <c r="G134" i="1" l="1"/>
  <c r="E135" i="1" s="1"/>
  <c r="K135" i="1"/>
  <c r="H135" i="1"/>
  <c r="G135" i="1" l="1"/>
  <c r="J5" i="1" l="1"/>
  <c r="K5" i="1" l="1"/>
  <c r="J11" i="1"/>
  <c r="J9" i="1"/>
  <c r="J10" i="1"/>
  <c r="J4" i="1"/>
  <c r="J8" i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l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</calcChain>
</file>

<file path=xl/sharedStrings.xml><?xml version="1.0" encoding="utf-8"?>
<sst xmlns="http://schemas.openxmlformats.org/spreadsheetml/2006/main" count="41" uniqueCount="33">
  <si>
    <t>Monatliche Rate</t>
  </si>
  <si>
    <t>Monat</t>
  </si>
  <si>
    <t>Kauf?</t>
  </si>
  <si>
    <t>Monatsanfang</t>
  </si>
  <si>
    <t>TG-Zins</t>
  </si>
  <si>
    <t>Spread</t>
  </si>
  <si>
    <t>Kurs-Rendite</t>
  </si>
  <si>
    <t>Kaufpreis</t>
  </si>
  <si>
    <t>Fest</t>
  </si>
  <si>
    <t>Anteilig</t>
  </si>
  <si>
    <t>Minimum</t>
  </si>
  <si>
    <t>Maximum</t>
  </si>
  <si>
    <t>Simulation</t>
  </si>
  <si>
    <t>Ohne Kosten</t>
  </si>
  <si>
    <t>Investiert</t>
  </si>
  <si>
    <t>Nach Kauf</t>
  </si>
  <si>
    <t>Prognose</t>
  </si>
  <si>
    <r>
      <t xml:space="preserve">Alle </t>
    </r>
    <r>
      <rPr>
        <i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Monate</t>
    </r>
  </si>
  <si>
    <t>entspricht einer TER</t>
  </si>
  <si>
    <t>p.a.</t>
  </si>
  <si>
    <t>über 10 Jahre</t>
  </si>
  <si>
    <t>über  5 Jahre</t>
  </si>
  <si>
    <t>über  2 Jahre</t>
  </si>
  <si>
    <r>
      <t>über  1 Jahr</t>
    </r>
    <r>
      <rPr>
        <sz val="10"/>
        <color theme="0"/>
        <rFont val="Calibri"/>
        <family val="2"/>
        <scheme val="minor"/>
      </rPr>
      <t>_</t>
    </r>
  </si>
  <si>
    <t>Kaufkosten p.M.</t>
  </si>
  <si>
    <t>Renditeverlust p.M.</t>
  </si>
  <si>
    <t>Gesamtkosten p.M.</t>
  </si>
  <si>
    <t>TG</t>
  </si>
  <si>
    <t>Konto</t>
  </si>
  <si>
    <t>Wachstum pM</t>
  </si>
  <si>
    <t>Kurs</t>
  </si>
  <si>
    <t>Ergebnis</t>
  </si>
  <si>
    <t>Bester Monat: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</si>
</sst>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-* #,##0.00\ &quot;€&quot;_-;\-* #,##0.00\ &quot;€&quot;_-;_-* &quot;-&quot;??\ &quot;€&quot;_-;_-@_-"/>
    <numFmt numFmtId="164" formatCode="0.00000"/>
    <numFmt numFmtId="165" formatCode="#,##0.00\ &quot;€&quot;"/>
    <numFmt numFmtId="166" formatCode="0.00\ %"/>
    <numFmt numFmtId="167" formatCode="0.0000"/>
    <numFmt numFmtId="168" formatCode="0.000%"/>
    <numFmt numFmtId="169" formatCode="0.000000"/>
    <numFmt numFmtId="170" formatCode="0.00000000"/>
    <numFmt numFmtId="171" formatCode="_-* #,##0\ &quot;€&quot;_-;\-* #,##0\ &quot;€&quot;_-;_-* &quot;-&quot;??\ &quot;€&quot;_-;_-@_-"/>
    <numFmt numFmtId="172" formatCode="_-* #,##0\ &quot;€&quot;_-;\-* #,##0\ &quot;€&quot;_-;_-* &quot;-&quot;?????\ &quot;€&quot;_-;_-@_-"/>
    <numFmt numFmtId="173" formatCode="0.0000%"/>
    <numFmt numFmtId="182" formatCode="[&lt;0.1]\(0.0%\);\(#%\)"/>
    <numFmt numFmtId="18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0" xfId="0" applyFill="1" applyAlignment="1">
      <alignment horizontal="right"/>
    </xf>
    <xf numFmtId="165" fontId="0" fillId="2" borderId="0" xfId="0" applyNumberFormat="1" applyFill="1"/>
    <xf numFmtId="165" fontId="0" fillId="2" borderId="1" xfId="0" applyNumberFormat="1" applyFill="1" applyBorder="1"/>
    <xf numFmtId="0" fontId="0" fillId="2" borderId="2" xfId="0" applyFill="1" applyBorder="1" applyAlignment="1">
      <alignment horizontal="right"/>
    </xf>
    <xf numFmtId="165" fontId="0" fillId="2" borderId="2" xfId="0" applyNumberFormat="1" applyFill="1" applyBorder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vertical="top"/>
    </xf>
    <xf numFmtId="0" fontId="0" fillId="2" borderId="3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3" fillId="2" borderId="0" xfId="0" applyNumberFormat="1" applyFont="1" applyFill="1"/>
    <xf numFmtId="0" fontId="3" fillId="2" borderId="0" xfId="0" applyFont="1" applyFill="1"/>
    <xf numFmtId="0" fontId="0" fillId="0" borderId="0" xfId="0" applyFill="1"/>
    <xf numFmtId="44" fontId="0" fillId="0" borderId="0" xfId="0" applyNumberFormat="1"/>
    <xf numFmtId="0" fontId="5" fillId="0" borderId="0" xfId="0" applyFont="1" applyFill="1"/>
    <xf numFmtId="44" fontId="0" fillId="3" borderId="7" xfId="0" applyNumberFormat="1" applyFill="1" applyBorder="1"/>
    <xf numFmtId="166" fontId="0" fillId="3" borderId="7" xfId="0" applyNumberFormat="1" applyFill="1" applyBorder="1"/>
    <xf numFmtId="166" fontId="0" fillId="3" borderId="8" xfId="0" applyNumberFormat="1" applyFill="1" applyBorder="1"/>
    <xf numFmtId="1" fontId="0" fillId="3" borderId="7" xfId="0" applyNumberFormat="1" applyFill="1" applyBorder="1" applyAlignment="1">
      <alignment horizontal="center"/>
    </xf>
    <xf numFmtId="166" fontId="0" fillId="3" borderId="4" xfId="0" applyNumberFormat="1" applyFill="1" applyBorder="1"/>
    <xf numFmtId="166" fontId="0" fillId="3" borderId="6" xfId="0" applyNumberFormat="1" applyFill="1" applyBorder="1"/>
    <xf numFmtId="0" fontId="7" fillId="2" borderId="0" xfId="0" applyFont="1" applyFill="1"/>
    <xf numFmtId="0" fontId="7" fillId="2" borderId="0" xfId="0" applyFont="1" applyFill="1" applyAlignment="1">
      <alignment horizontal="right"/>
    </xf>
    <xf numFmtId="166" fontId="7" fillId="2" borderId="0" xfId="2" applyNumberFormat="1" applyFont="1" applyFill="1"/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 vertical="top"/>
    </xf>
    <xf numFmtId="1" fontId="3" fillId="0" borderId="0" xfId="0" applyNumberFormat="1" applyFont="1"/>
    <xf numFmtId="168" fontId="0" fillId="0" borderId="0" xfId="2" applyNumberFormat="1" applyFont="1"/>
    <xf numFmtId="169" fontId="0" fillId="0" borderId="0" xfId="0" applyNumberFormat="1"/>
    <xf numFmtId="170" fontId="0" fillId="0" borderId="0" xfId="0" applyNumberFormat="1"/>
    <xf numFmtId="171" fontId="0" fillId="3" borderId="8" xfId="1" applyNumberFormat="1" applyFont="1" applyFill="1" applyBorder="1"/>
    <xf numFmtId="171" fontId="0" fillId="0" borderId="0" xfId="0" applyNumberFormat="1"/>
    <xf numFmtId="172" fontId="0" fillId="0" borderId="0" xfId="0" applyNumberFormat="1"/>
    <xf numFmtId="167" fontId="0" fillId="0" borderId="0" xfId="2" applyNumberFormat="1" applyFont="1"/>
    <xf numFmtId="173" fontId="0" fillId="0" borderId="0" xfId="0" applyNumberFormat="1"/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 applyFont="1"/>
    <xf numFmtId="0" fontId="10" fillId="0" borderId="0" xfId="0" applyFont="1"/>
    <xf numFmtId="182" fontId="9" fillId="2" borderId="2" xfId="2" applyNumberFormat="1" applyFont="1" applyFill="1" applyBorder="1" applyAlignment="1">
      <alignment horizontal="center"/>
    </xf>
    <xf numFmtId="184" fontId="0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2"/>
  <sheetViews>
    <sheetView tabSelected="1" zoomScaleNormal="100" workbookViewId="0">
      <pane ySplit="12" topLeftCell="A13" activePane="bottomLeft" state="frozen"/>
      <selection pane="bottomLeft" activeCell="G7" sqref="G7"/>
    </sheetView>
  </sheetViews>
  <sheetFormatPr defaultRowHeight="15" x14ac:dyDescent="0.25"/>
  <cols>
    <col min="3" max="3" width="9.140625" customWidth="1"/>
    <col min="4" max="4" width="11" bestFit="1" customWidth="1"/>
    <col min="5" max="5" width="9.140625" customWidth="1"/>
    <col min="6" max="6" width="12.5703125" customWidth="1"/>
    <col min="7" max="7" width="9.42578125" customWidth="1"/>
    <col min="8" max="8" width="10.5703125" customWidth="1"/>
    <col min="9" max="9" width="18.42578125" customWidth="1"/>
    <col min="10" max="10" width="9.42578125" customWidth="1"/>
    <col min="11" max="11" width="5.7109375" customWidth="1"/>
    <col min="17" max="17" width="12.42578125" bestFit="1" customWidth="1"/>
  </cols>
  <sheetData>
    <row r="1" spans="1:15" ht="15" customHeight="1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17">
        <f>MATCH(TRUE,J16:J135,0)</f>
        <v>4</v>
      </c>
      <c r="L1" s="3"/>
      <c r="M1" s="3"/>
      <c r="N1" s="3"/>
      <c r="O1" s="3"/>
    </row>
    <row r="2" spans="1:15" ht="15" customHeight="1" thickBot="1" x14ac:dyDescent="0.3">
      <c r="A2" s="3"/>
      <c r="B2" s="4"/>
      <c r="C2" s="5" t="s">
        <v>0</v>
      </c>
      <c r="D2" s="36">
        <v>50</v>
      </c>
      <c r="E2" s="3"/>
      <c r="F2" s="13" t="s">
        <v>4</v>
      </c>
      <c r="G2" s="25">
        <v>7.0000000000000001E-3</v>
      </c>
      <c r="H2" s="3"/>
      <c r="I2" s="42" t="str">
        <f>"Kauf alle "&amp;K1&amp;" Monate"</f>
        <v>Kauf alle 4 Monate</v>
      </c>
      <c r="J2" s="42"/>
      <c r="K2" s="42"/>
      <c r="L2" s="3"/>
      <c r="M2" s="3"/>
      <c r="N2" s="3"/>
      <c r="O2" s="3"/>
    </row>
    <row r="3" spans="1:15" ht="15" customHeight="1" thickBot="1" x14ac:dyDescent="0.3">
      <c r="A3" s="3"/>
      <c r="B3" s="3" t="s">
        <v>7</v>
      </c>
      <c r="C3" s="6" t="s">
        <v>8</v>
      </c>
      <c r="D3" s="21">
        <v>2.5</v>
      </c>
      <c r="E3" s="3"/>
      <c r="F3" s="14" t="s">
        <v>6</v>
      </c>
      <c r="G3" s="26">
        <v>7.0000000000000007E-2</v>
      </c>
      <c r="H3" s="3"/>
      <c r="I3" s="6" t="s">
        <v>24</v>
      </c>
      <c r="J3" s="7">
        <f>INDEX(K16:K135,K1)/K1</f>
        <v>0.72508725433560983</v>
      </c>
      <c r="K3" s="3"/>
      <c r="L3" s="3"/>
      <c r="M3" s="3"/>
      <c r="N3" s="3"/>
      <c r="O3" s="3"/>
    </row>
    <row r="4" spans="1:15" ht="15" customHeight="1" thickBot="1" x14ac:dyDescent="0.3">
      <c r="A4" s="3"/>
      <c r="B4" s="3"/>
      <c r="C4" s="6" t="s">
        <v>9</v>
      </c>
      <c r="D4" s="22">
        <v>0</v>
      </c>
      <c r="E4" s="3"/>
      <c r="F4" s="3"/>
      <c r="G4" s="3"/>
      <c r="H4" s="3"/>
      <c r="I4" s="5" t="s">
        <v>25</v>
      </c>
      <c r="J4" s="8">
        <f>J5-J3</f>
        <v>0.38203446374620398</v>
      </c>
      <c r="K4" s="4"/>
      <c r="L4" s="3"/>
      <c r="M4" s="3"/>
      <c r="N4" s="3"/>
      <c r="O4" s="3"/>
    </row>
    <row r="5" spans="1:15" ht="15" customHeight="1" thickBot="1" x14ac:dyDescent="0.3">
      <c r="A5" s="3"/>
      <c r="B5" s="3"/>
      <c r="C5" s="6" t="s">
        <v>10</v>
      </c>
      <c r="D5" s="21">
        <v>0</v>
      </c>
      <c r="E5" s="3"/>
      <c r="F5" s="3"/>
      <c r="G5" s="15" t="s">
        <v>29</v>
      </c>
      <c r="H5" s="3"/>
      <c r="I5" s="9" t="s">
        <v>26</v>
      </c>
      <c r="J5" s="10">
        <f>(INDEX(C16:C135,K1)-INDEX(G16:G135,K1))/K1</f>
        <v>1.1071217180818138</v>
      </c>
      <c r="K5" s="45">
        <f>J5/D2</f>
        <v>2.2142434361636276E-2</v>
      </c>
      <c r="L5" s="3"/>
      <c r="M5" s="3"/>
      <c r="N5" s="3"/>
      <c r="O5" s="3"/>
    </row>
    <row r="6" spans="1:15" ht="15" customHeight="1" thickTop="1" x14ac:dyDescent="0.25">
      <c r="A6" s="3"/>
      <c r="B6" s="3"/>
      <c r="C6" s="6" t="s">
        <v>11</v>
      </c>
      <c r="D6" s="21">
        <v>0</v>
      </c>
      <c r="E6" s="3"/>
      <c r="F6" s="15" t="s">
        <v>27</v>
      </c>
      <c r="G6" s="16">
        <f>(1+G2)^(1/12)</f>
        <v>1.0005814701329552</v>
      </c>
      <c r="H6" s="3"/>
      <c r="I6" s="3"/>
      <c r="J6" s="3"/>
      <c r="K6" s="3"/>
      <c r="L6" s="3"/>
      <c r="M6" s="3"/>
      <c r="N6" s="3"/>
      <c r="O6" s="3"/>
    </row>
    <row r="7" spans="1:15" ht="15" customHeight="1" thickBot="1" x14ac:dyDescent="0.3">
      <c r="A7" s="3"/>
      <c r="B7" s="4"/>
      <c r="C7" s="5" t="s">
        <v>5</v>
      </c>
      <c r="D7" s="23">
        <v>2E-3</v>
      </c>
      <c r="E7" s="3"/>
      <c r="F7" s="15" t="s">
        <v>30</v>
      </c>
      <c r="G7" s="16">
        <f>(1+G3)^(1/12)</f>
        <v>1.0056541453874053</v>
      </c>
      <c r="H7" s="3"/>
      <c r="J7" s="30" t="s">
        <v>18</v>
      </c>
      <c r="K7" s="3"/>
      <c r="L7" s="3"/>
      <c r="M7" s="3"/>
      <c r="N7" s="3"/>
      <c r="O7" s="3"/>
    </row>
    <row r="8" spans="1:15" ht="15" customHeight="1" x14ac:dyDescent="0.25">
      <c r="A8" s="3"/>
      <c r="B8" s="3"/>
      <c r="C8" s="6" t="s">
        <v>17</v>
      </c>
      <c r="D8" s="24"/>
      <c r="E8" s="11"/>
      <c r="F8" s="3"/>
      <c r="G8" s="3"/>
      <c r="H8" s="3"/>
      <c r="I8" s="28" t="s">
        <v>23</v>
      </c>
      <c r="J8" s="29">
        <f>$G$3-(1+RATE(12,-$D$2,0,G27+H27-J5*MOD(12,K1)))^12+1</f>
        <v>5.0206084410542751E-2</v>
      </c>
      <c r="K8" s="27" t="s">
        <v>19</v>
      </c>
      <c r="L8" s="3"/>
      <c r="M8" s="3"/>
      <c r="N8" s="3"/>
      <c r="O8" s="3"/>
    </row>
    <row r="9" spans="1:15" ht="15" customHeight="1" x14ac:dyDescent="0.25">
      <c r="A9" s="3"/>
      <c r="B9" s="3"/>
      <c r="C9" s="3"/>
      <c r="D9" s="31" t="str">
        <f>IF(D8&gt;0,"(Löschen für automatische Berechnung)","(automatisch) ")</f>
        <v xml:space="preserve">(automatisch) </v>
      </c>
      <c r="E9" s="3"/>
      <c r="F9" s="3"/>
      <c r="G9" s="3"/>
      <c r="H9" s="3"/>
      <c r="I9" s="28" t="s">
        <v>22</v>
      </c>
      <c r="J9" s="29">
        <f>$G$3-(1+RATE(24,-$D$2,0,G39+H39-J5*MOD(24,K1)))^12+1</f>
        <v>2.4037671416639483E-2</v>
      </c>
      <c r="K9" s="27" t="s">
        <v>19</v>
      </c>
      <c r="L9" s="3"/>
      <c r="M9" s="3"/>
      <c r="N9" s="3"/>
      <c r="O9" s="3"/>
    </row>
    <row r="10" spans="1:15" ht="15" customHeight="1" x14ac:dyDescent="0.25">
      <c r="A10" s="3"/>
      <c r="B10" s="3"/>
      <c r="C10" s="12"/>
      <c r="D10" s="3"/>
      <c r="E10" s="3"/>
      <c r="F10" s="3"/>
      <c r="G10" s="3"/>
      <c r="H10" s="3"/>
      <c r="I10" s="28" t="s">
        <v>21</v>
      </c>
      <c r="J10" s="29">
        <f>$G$3-(1+RATE(60,-$D$2,0,G75+H75-J5*MOD(60,K1)))^12+1</f>
        <v>9.1319284717763516E-3</v>
      </c>
      <c r="K10" s="27" t="s">
        <v>19</v>
      </c>
      <c r="L10" s="3"/>
      <c r="M10" s="3"/>
      <c r="N10" s="3"/>
      <c r="O10" s="3"/>
    </row>
    <row r="11" spans="1:15" ht="15" customHeight="1" x14ac:dyDescent="0.25">
      <c r="A11" s="3"/>
      <c r="B11" s="3"/>
      <c r="C11" s="12"/>
      <c r="D11" s="3"/>
      <c r="E11" s="3"/>
      <c r="F11" s="3"/>
      <c r="G11" s="3"/>
      <c r="H11" s="3"/>
      <c r="I11" s="28" t="s">
        <v>20</v>
      </c>
      <c r="J11" s="29">
        <f>$G$3-(1+RATE(120,-$D$2,0,G135+H135-J5*MOD(120,K1)))^12+1</f>
        <v>4.3091262311596434E-3</v>
      </c>
      <c r="K11" s="27" t="s">
        <v>19</v>
      </c>
      <c r="L11" s="3"/>
      <c r="M11" s="3"/>
      <c r="N11" s="3"/>
      <c r="O11" s="3"/>
    </row>
    <row r="12" spans="1:15" ht="15" customHeight="1" x14ac:dyDescent="0.25">
      <c r="A12" s="3"/>
      <c r="B12" s="3"/>
      <c r="C12" s="1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26.25" x14ac:dyDescent="0.4">
      <c r="A13" s="18"/>
      <c r="B13" s="18"/>
      <c r="C13" s="20" t="s">
        <v>12</v>
      </c>
      <c r="D13" s="18"/>
      <c r="F13" s="18"/>
      <c r="G13" s="18"/>
      <c r="H13" s="18"/>
      <c r="I13" s="18"/>
      <c r="J13" s="18"/>
      <c r="K13" s="18"/>
      <c r="L13" s="18"/>
      <c r="M13" s="44" t="s">
        <v>16</v>
      </c>
      <c r="N13" s="18"/>
    </row>
    <row r="14" spans="1:15" x14ac:dyDescent="0.25">
      <c r="E14" t="s">
        <v>3</v>
      </c>
      <c r="G14" t="s">
        <v>15</v>
      </c>
      <c r="K14" s="1"/>
      <c r="N14" s="1" t="s">
        <v>32</v>
      </c>
      <c r="O14" s="1">
        <f>MATCH(MAX(O16:O39),O16:O39,0)</f>
        <v>4</v>
      </c>
    </row>
    <row r="15" spans="1:15" x14ac:dyDescent="0.25">
      <c r="B15" s="1" t="s">
        <v>1</v>
      </c>
      <c r="C15" t="s">
        <v>13</v>
      </c>
      <c r="E15" t="s">
        <v>14</v>
      </c>
      <c r="F15" t="s">
        <v>28</v>
      </c>
      <c r="G15" t="s">
        <v>14</v>
      </c>
      <c r="H15" t="s">
        <v>28</v>
      </c>
      <c r="J15" t="s">
        <v>2</v>
      </c>
      <c r="K15" s="43" t="s">
        <v>7</v>
      </c>
      <c r="M15" t="s">
        <v>28</v>
      </c>
      <c r="N15" t="s">
        <v>7</v>
      </c>
      <c r="O15" t="s">
        <v>31</v>
      </c>
    </row>
    <row r="16" spans="1:15" x14ac:dyDescent="0.25">
      <c r="B16">
        <v>1</v>
      </c>
      <c r="C16" s="2">
        <f>$D$2</f>
        <v>50</v>
      </c>
      <c r="D16" s="32">
        <f>C16</f>
        <v>50</v>
      </c>
      <c r="E16" s="2">
        <v>0</v>
      </c>
      <c r="F16" s="2">
        <f>$D$2</f>
        <v>50</v>
      </c>
      <c r="G16" s="2">
        <f t="shared" ref="G16:G47" si="0">E16+IF(J16,F16-K16,0)</f>
        <v>0</v>
      </c>
      <c r="H16" s="2">
        <f>IF(J16,0,$D$2)</f>
        <v>50</v>
      </c>
      <c r="I16" s="40"/>
      <c r="J16" t="b">
        <f t="shared" ref="J16:J47" si="1">IF($D$8&gt;0,MOD(B16,$D$8)=0,MOD(B16,$O$14)=0)</f>
        <v>0</v>
      </c>
      <c r="K16" s="46">
        <f t="shared" ref="K16:K47" si="2">MIN(IF($D$6&lt;=0,99999999,$D$6),MAX($D$5,F16*$D$4+$D$3))+F16*$D$7</f>
        <v>2.6</v>
      </c>
      <c r="M16" s="37">
        <f>$D$2</f>
        <v>50</v>
      </c>
      <c r="N16" s="19">
        <f t="shared" ref="N16:N39" si="3">MIN(IF($D$6&lt;=0,99999999,$D$6),MAX($D$5,M16*$D$4+$D$3))+M16*$D$7</f>
        <v>2.6</v>
      </c>
      <c r="O16" s="39">
        <f t="shared" ref="O16:O39" si="4">(M16-N16)/C16</f>
        <v>0.94799999999999995</v>
      </c>
    </row>
    <row r="17" spans="2:15" x14ac:dyDescent="0.25">
      <c r="B17">
        <v>2</v>
      </c>
      <c r="C17" s="2">
        <f t="shared" ref="C17:C48" si="5">C16*$G$7+$D$2</f>
        <v>100.28270726937026</v>
      </c>
      <c r="D17" s="32">
        <f t="shared" ref="D17:D27" si="6">D16*(1+$G$3-J$8)^(1/12)+$D$2</f>
        <v>100.08173574853643</v>
      </c>
      <c r="E17" s="2">
        <f t="shared" ref="E17:E48" si="7">G16*$G$7</f>
        <v>0</v>
      </c>
      <c r="F17" s="2">
        <f t="shared" ref="F17:F48" si="8">H16*$G$6+$D$2</f>
        <v>100.02907350664776</v>
      </c>
      <c r="G17" s="2">
        <f t="shared" si="0"/>
        <v>0</v>
      </c>
      <c r="H17" s="2">
        <f t="shared" ref="H17:H48" si="9">IF(J17,0,F17)</f>
        <v>100.02907350664776</v>
      </c>
      <c r="I17" s="41"/>
      <c r="J17" t="b">
        <f t="shared" si="1"/>
        <v>0</v>
      </c>
      <c r="K17" s="46">
        <f t="shared" si="2"/>
        <v>2.7000581470132956</v>
      </c>
      <c r="M17" s="38">
        <f t="shared" ref="M17:M39" si="10">M16*$G$6+$D$2</f>
        <v>100.02907350664776</v>
      </c>
      <c r="N17" s="19">
        <f t="shared" si="3"/>
        <v>2.7000581470132956</v>
      </c>
      <c r="O17" s="39">
        <f t="shared" si="4"/>
        <v>0.97054634851648092</v>
      </c>
    </row>
    <row r="18" spans="2:15" x14ac:dyDescent="0.25">
      <c r="B18">
        <v>3</v>
      </c>
      <c r="C18" s="2">
        <f t="shared" si="5"/>
        <v>150.84972027611389</v>
      </c>
      <c r="D18" s="32">
        <f t="shared" si="6"/>
        <v>150.24534086026108</v>
      </c>
      <c r="E18" s="2">
        <f t="shared" si="7"/>
        <v>0</v>
      </c>
      <c r="F18" s="2">
        <f t="shared" si="8"/>
        <v>150.08723742531907</v>
      </c>
      <c r="G18" s="2">
        <f t="shared" si="0"/>
        <v>0</v>
      </c>
      <c r="H18" s="2">
        <f t="shared" si="9"/>
        <v>150.08723742531907</v>
      </c>
      <c r="J18" t="b">
        <f t="shared" si="1"/>
        <v>0</v>
      </c>
      <c r="K18" s="46">
        <f t="shared" si="2"/>
        <v>2.8001744748506381</v>
      </c>
      <c r="M18" s="38">
        <f t="shared" si="10"/>
        <v>150.08723742531907</v>
      </c>
      <c r="N18" s="19">
        <f t="shared" si="3"/>
        <v>2.8001744748506381</v>
      </c>
      <c r="O18" s="39">
        <f t="shared" si="4"/>
        <v>0.97638273827008493</v>
      </c>
    </row>
    <row r="19" spans="2:15" x14ac:dyDescent="0.25">
      <c r="B19">
        <v>4</v>
      </c>
      <c r="C19" s="2">
        <f t="shared" si="5"/>
        <v>201.70264652620446</v>
      </c>
      <c r="D19" s="32">
        <f t="shared" si="6"/>
        <v>200.4909491682476</v>
      </c>
      <c r="E19" s="2">
        <f t="shared" si="7"/>
        <v>0</v>
      </c>
      <c r="F19" s="2">
        <f t="shared" si="8"/>
        <v>200.17450867121966</v>
      </c>
      <c r="G19" s="2">
        <f t="shared" si="0"/>
        <v>197.27415965387721</v>
      </c>
      <c r="H19" s="2">
        <f t="shared" si="9"/>
        <v>0</v>
      </c>
      <c r="J19" t="b">
        <f t="shared" si="1"/>
        <v>1</v>
      </c>
      <c r="K19" s="46">
        <f t="shared" si="2"/>
        <v>2.9003490173424393</v>
      </c>
      <c r="M19" s="38">
        <f t="shared" si="10"/>
        <v>200.17450867121966</v>
      </c>
      <c r="N19" s="19">
        <f t="shared" si="3"/>
        <v>2.9003490173424393</v>
      </c>
      <c r="O19" s="39">
        <f t="shared" si="4"/>
        <v>0.97804447810380157</v>
      </c>
    </row>
    <row r="20" spans="2:15" x14ac:dyDescent="0.25">
      <c r="B20">
        <v>5</v>
      </c>
      <c r="C20" s="2">
        <f t="shared" si="5"/>
        <v>252.84310261468804</v>
      </c>
      <c r="D20" s="32">
        <f t="shared" si="6"/>
        <v>250.81869472434855</v>
      </c>
      <c r="E20" s="2">
        <f t="shared" si="7"/>
        <v>198.38957643373843</v>
      </c>
      <c r="F20" s="2">
        <f t="shared" si="8"/>
        <v>50</v>
      </c>
      <c r="G20" s="2">
        <f t="shared" si="0"/>
        <v>198.38957643373843</v>
      </c>
      <c r="H20" s="2">
        <f t="shared" si="9"/>
        <v>50</v>
      </c>
      <c r="J20" t="b">
        <f t="shared" si="1"/>
        <v>0</v>
      </c>
      <c r="K20" s="46">
        <f t="shared" si="2"/>
        <v>2.6</v>
      </c>
      <c r="M20" s="38">
        <f t="shared" si="10"/>
        <v>250.29090416939096</v>
      </c>
      <c r="N20" s="19">
        <f t="shared" si="3"/>
        <v>3.0005818083387821</v>
      </c>
      <c r="O20" s="39">
        <f t="shared" si="4"/>
        <v>0.97803863266898039</v>
      </c>
    </row>
    <row r="21" spans="2:15" x14ac:dyDescent="0.25">
      <c r="B21">
        <v>6</v>
      </c>
      <c r="C21" s="2">
        <f t="shared" si="5"/>
        <v>304.2727142770741</v>
      </c>
      <c r="D21" s="32">
        <f t="shared" si="6"/>
        <v>301.22871179955308</v>
      </c>
      <c r="E21" s="2">
        <f t="shared" si="7"/>
        <v>199.51129994224053</v>
      </c>
      <c r="F21" s="2">
        <f t="shared" si="8"/>
        <v>100.02907350664776</v>
      </c>
      <c r="G21" s="2">
        <f t="shared" si="0"/>
        <v>199.51129994224053</v>
      </c>
      <c r="H21" s="2">
        <f t="shared" si="9"/>
        <v>100.02907350664776</v>
      </c>
      <c r="J21" t="b">
        <f t="shared" si="1"/>
        <v>0</v>
      </c>
      <c r="K21" s="46">
        <f t="shared" si="2"/>
        <v>2.7000581470132956</v>
      </c>
      <c r="M21" s="38">
        <f t="shared" si="10"/>
        <v>300.43644085471578</v>
      </c>
      <c r="N21" s="19">
        <f t="shared" si="3"/>
        <v>3.1008728817094315</v>
      </c>
      <c r="O21" s="39">
        <f t="shared" si="4"/>
        <v>0.9772008925593284</v>
      </c>
    </row>
    <row r="22" spans="2:15" x14ac:dyDescent="0.25">
      <c r="B22">
        <v>7</v>
      </c>
      <c r="C22" s="2">
        <f t="shared" si="5"/>
        <v>355.99311644101709</v>
      </c>
      <c r="D22" s="32">
        <f t="shared" si="6"/>
        <v>351.72113488434513</v>
      </c>
      <c r="E22" s="2">
        <f t="shared" si="7"/>
        <v>200.63936583854417</v>
      </c>
      <c r="F22" s="2">
        <f t="shared" si="8"/>
        <v>150.08723742531907</v>
      </c>
      <c r="G22" s="2">
        <f t="shared" si="0"/>
        <v>200.63936583854417</v>
      </c>
      <c r="H22" s="2">
        <f t="shared" si="9"/>
        <v>150.08723742531907</v>
      </c>
      <c r="J22" t="b">
        <f t="shared" si="1"/>
        <v>0</v>
      </c>
      <c r="K22" s="46">
        <f t="shared" si="2"/>
        <v>2.8001744748506381</v>
      </c>
      <c r="M22" s="38">
        <f t="shared" si="10"/>
        <v>350.61113567192416</v>
      </c>
      <c r="N22" s="19">
        <f t="shared" si="3"/>
        <v>3.2012222713438483</v>
      </c>
      <c r="O22" s="39">
        <f t="shared" si="4"/>
        <v>0.97588941290144604</v>
      </c>
    </row>
    <row r="23" spans="2:15" x14ac:dyDescent="0.25">
      <c r="B23">
        <v>8</v>
      </c>
      <c r="C23" s="2">
        <f t="shared" si="5"/>
        <v>408.00595327829012</v>
      </c>
      <c r="D23" s="32">
        <f t="shared" si="6"/>
        <v>402.29609868906226</v>
      </c>
      <c r="E23" s="2">
        <f t="shared" si="7"/>
        <v>201.7738099834321</v>
      </c>
      <c r="F23" s="2">
        <f t="shared" si="8"/>
        <v>200.17450867121966</v>
      </c>
      <c r="G23" s="2">
        <f t="shared" si="0"/>
        <v>399.04796963730928</v>
      </c>
      <c r="H23" s="2">
        <f t="shared" si="9"/>
        <v>0</v>
      </c>
      <c r="J23" t="b">
        <f t="shared" si="1"/>
        <v>1</v>
      </c>
      <c r="K23" s="46">
        <f t="shared" si="2"/>
        <v>2.9003490173424393</v>
      </c>
      <c r="M23" s="38">
        <f t="shared" si="10"/>
        <v>400.81500557559889</v>
      </c>
      <c r="N23" s="19">
        <f t="shared" si="3"/>
        <v>3.3016300111511976</v>
      </c>
      <c r="O23" s="39">
        <f t="shared" si="4"/>
        <v>0.97428327300242668</v>
      </c>
    </row>
    <row r="24" spans="2:15" x14ac:dyDescent="0.25">
      <c r="B24">
        <v>9</v>
      </c>
      <c r="C24" s="2">
        <f t="shared" si="5"/>
        <v>460.31287825705243</v>
      </c>
      <c r="D24" s="32">
        <f t="shared" si="6"/>
        <v>452.95373814425506</v>
      </c>
      <c r="E24" s="2">
        <f t="shared" si="7"/>
        <v>401.30424487418753</v>
      </c>
      <c r="F24" s="2">
        <f t="shared" si="8"/>
        <v>50</v>
      </c>
      <c r="G24" s="2">
        <f t="shared" si="0"/>
        <v>401.30424487418753</v>
      </c>
      <c r="H24" s="2">
        <f t="shared" si="9"/>
        <v>50</v>
      </c>
      <c r="J24" t="b">
        <f t="shared" si="1"/>
        <v>0</v>
      </c>
      <c r="K24" s="46">
        <f t="shared" si="2"/>
        <v>2.6</v>
      </c>
      <c r="M24" s="38">
        <f t="shared" si="10"/>
        <v>451.04806753018136</v>
      </c>
      <c r="N24" s="19">
        <f t="shared" si="3"/>
        <v>3.4020961350603627</v>
      </c>
      <c r="O24" s="39">
        <f t="shared" si="4"/>
        <v>0.97248196289903088</v>
      </c>
    </row>
    <row r="25" spans="2:15" x14ac:dyDescent="0.25">
      <c r="B25">
        <v>10</v>
      </c>
      <c r="C25" s="2">
        <f t="shared" si="5"/>
        <v>512.91555419441283</v>
      </c>
      <c r="D25" s="32">
        <f t="shared" si="6"/>
        <v>503.69418840104703</v>
      </c>
      <c r="E25" s="2">
        <f t="shared" si="7"/>
        <v>403.57327741928907</v>
      </c>
      <c r="F25" s="2">
        <f t="shared" si="8"/>
        <v>100.02907350664776</v>
      </c>
      <c r="G25" s="2">
        <f t="shared" si="0"/>
        <v>403.57327741928907</v>
      </c>
      <c r="H25" s="2">
        <f t="shared" si="9"/>
        <v>100.02907350664776</v>
      </c>
      <c r="J25" t="b">
        <f t="shared" si="1"/>
        <v>0</v>
      </c>
      <c r="K25" s="46">
        <f t="shared" si="2"/>
        <v>2.7000581470132956</v>
      </c>
      <c r="M25" s="38">
        <f t="shared" si="10"/>
        <v>501.31033850997733</v>
      </c>
      <c r="N25" s="19">
        <f t="shared" si="3"/>
        <v>3.5026206770199546</v>
      </c>
      <c r="O25" s="39">
        <f t="shared" si="4"/>
        <v>0.97054517797733031</v>
      </c>
    </row>
    <row r="26" spans="2:15" x14ac:dyDescent="0.25">
      <c r="B26">
        <v>11</v>
      </c>
      <c r="C26" s="2">
        <f t="shared" si="5"/>
        <v>565.81565330928959</v>
      </c>
      <c r="D26" s="32">
        <f t="shared" si="6"/>
        <v>554.51758483149524</v>
      </c>
      <c r="E26" s="2">
        <f t="shared" si="7"/>
        <v>405.85513940428939</v>
      </c>
      <c r="F26" s="2">
        <f t="shared" si="8"/>
        <v>150.08723742531907</v>
      </c>
      <c r="G26" s="2">
        <f t="shared" si="0"/>
        <v>405.85513940428939</v>
      </c>
      <c r="H26" s="2">
        <f t="shared" si="9"/>
        <v>150.08723742531907</v>
      </c>
      <c r="J26" t="b">
        <f t="shared" si="1"/>
        <v>0</v>
      </c>
      <c r="K26" s="46">
        <f t="shared" si="2"/>
        <v>2.8001744748506381</v>
      </c>
      <c r="M26" s="38">
        <f t="shared" si="10"/>
        <v>551.60183549916246</v>
      </c>
      <c r="N26" s="19">
        <f t="shared" si="3"/>
        <v>3.6032036709983251</v>
      </c>
      <c r="O26" s="39">
        <f t="shared" si="4"/>
        <v>0.96851090743616053</v>
      </c>
    </row>
    <row r="27" spans="2:15" x14ac:dyDescent="0.25">
      <c r="B27">
        <v>12</v>
      </c>
      <c r="C27" s="2">
        <f t="shared" si="5"/>
        <v>619.01485727556997</v>
      </c>
      <c r="D27" s="32">
        <f t="shared" si="6"/>
        <v>605.42406302895165</v>
      </c>
      <c r="E27" s="2">
        <f t="shared" si="7"/>
        <v>408.14990336870687</v>
      </c>
      <c r="F27" s="2">
        <f t="shared" si="8"/>
        <v>200.17450867121966</v>
      </c>
      <c r="G27" s="2">
        <f t="shared" si="0"/>
        <v>605.42406302258405</v>
      </c>
      <c r="H27" s="2">
        <f t="shared" si="9"/>
        <v>0</v>
      </c>
      <c r="J27" t="b">
        <f t="shared" si="1"/>
        <v>1</v>
      </c>
      <c r="K27" s="46">
        <f t="shared" si="2"/>
        <v>2.9003490173424393</v>
      </c>
      <c r="M27" s="38">
        <f t="shared" si="10"/>
        <v>601.92257549178851</v>
      </c>
      <c r="N27" s="19">
        <f t="shared" si="3"/>
        <v>3.703845150983577</v>
      </c>
      <c r="O27" s="39">
        <f t="shared" si="4"/>
        <v>0.96640447851882949</v>
      </c>
    </row>
    <row r="28" spans="2:15" x14ac:dyDescent="0.25">
      <c r="B28">
        <v>13</v>
      </c>
      <c r="C28" s="2">
        <f t="shared" si="5"/>
        <v>672.51485727556997</v>
      </c>
      <c r="D28" s="32">
        <f t="shared" ref="D28:D59" si="11">D27*(1+$G$3-J$11)^(1/12)+$D$2</f>
        <v>658.64251039374642</v>
      </c>
      <c r="E28" s="2">
        <f t="shared" si="7"/>
        <v>608.84721869594739</v>
      </c>
      <c r="F28" s="2">
        <f t="shared" si="8"/>
        <v>50</v>
      </c>
      <c r="G28" s="2">
        <f t="shared" si="0"/>
        <v>608.84721869594739</v>
      </c>
      <c r="H28" s="2">
        <f t="shared" si="9"/>
        <v>50</v>
      </c>
      <c r="J28" t="b">
        <f t="shared" si="1"/>
        <v>0</v>
      </c>
      <c r="K28" s="46">
        <f t="shared" si="2"/>
        <v>2.6</v>
      </c>
      <c r="M28" s="38">
        <f t="shared" si="10"/>
        <v>652.27257549178842</v>
      </c>
      <c r="N28" s="19">
        <f t="shared" si="3"/>
        <v>3.8045451509835768</v>
      </c>
      <c r="O28" s="39">
        <f t="shared" si="4"/>
        <v>0.9642434264840164</v>
      </c>
    </row>
    <row r="29" spans="2:15" x14ac:dyDescent="0.25">
      <c r="B29">
        <v>14</v>
      </c>
      <c r="C29" s="2">
        <f t="shared" si="5"/>
        <v>726.31735405379618</v>
      </c>
      <c r="D29" s="32">
        <f t="shared" si="11"/>
        <v>712.14386817148841</v>
      </c>
      <c r="E29" s="2">
        <f t="shared" si="7"/>
        <v>612.28972938917161</v>
      </c>
      <c r="F29" s="2">
        <f t="shared" si="8"/>
        <v>100.02907350664776</v>
      </c>
      <c r="G29" s="2">
        <f t="shared" si="0"/>
        <v>612.28972938917161</v>
      </c>
      <c r="H29" s="2">
        <f t="shared" si="9"/>
        <v>100.02907350664776</v>
      </c>
      <c r="J29" t="b">
        <f t="shared" si="1"/>
        <v>0</v>
      </c>
      <c r="K29" s="46">
        <f t="shared" si="2"/>
        <v>2.7000581470132956</v>
      </c>
      <c r="M29" s="38">
        <f t="shared" si="10"/>
        <v>702.6518525129826</v>
      </c>
      <c r="N29" s="19">
        <f t="shared" si="3"/>
        <v>3.9053037050259651</v>
      </c>
      <c r="O29" s="39">
        <f t="shared" si="4"/>
        <v>0.96204027744627252</v>
      </c>
    </row>
    <row r="30" spans="2:15" x14ac:dyDescent="0.25">
      <c r="B30">
        <v>15</v>
      </c>
      <c r="C30" s="2">
        <f t="shared" si="5"/>
        <v>780.42405797101185</v>
      </c>
      <c r="D30" s="32">
        <f t="shared" si="11"/>
        <v>765.92964032002908</v>
      </c>
      <c r="E30" s="2">
        <f t="shared" si="7"/>
        <v>615.75170453835301</v>
      </c>
      <c r="F30" s="2">
        <f t="shared" si="8"/>
        <v>150.08723742531907</v>
      </c>
      <c r="G30" s="2">
        <f t="shared" si="0"/>
        <v>615.75170453835301</v>
      </c>
      <c r="H30" s="2">
        <f t="shared" si="9"/>
        <v>150.08723742531907</v>
      </c>
      <c r="J30" t="b">
        <f t="shared" si="1"/>
        <v>0</v>
      </c>
      <c r="K30" s="46">
        <f t="shared" si="2"/>
        <v>2.8001744748506381</v>
      </c>
      <c r="M30" s="38">
        <f t="shared" si="10"/>
        <v>753.0604235790845</v>
      </c>
      <c r="N30" s="19">
        <f t="shared" si="3"/>
        <v>4.0061208471581686</v>
      </c>
      <c r="O30" s="39">
        <f t="shared" si="4"/>
        <v>0.95980421808030592</v>
      </c>
    </row>
    <row r="31" spans="2:15" x14ac:dyDescent="0.25">
      <c r="B31">
        <v>16</v>
      </c>
      <c r="C31" s="2">
        <f t="shared" si="5"/>
        <v>834.83668905860873</v>
      </c>
      <c r="D31" s="32">
        <f t="shared" si="11"/>
        <v>820.00133879229213</v>
      </c>
      <c r="E31" s="2">
        <f t="shared" si="7"/>
        <v>619.23325419835544</v>
      </c>
      <c r="F31" s="2">
        <f t="shared" si="8"/>
        <v>200.17450867121966</v>
      </c>
      <c r="G31" s="2">
        <f t="shared" si="0"/>
        <v>816.50741385223262</v>
      </c>
      <c r="H31" s="2">
        <f t="shared" si="9"/>
        <v>0</v>
      </c>
      <c r="J31" t="b">
        <f t="shared" si="1"/>
        <v>1</v>
      </c>
      <c r="K31" s="46">
        <f t="shared" si="2"/>
        <v>2.9003490173424393</v>
      </c>
      <c r="M31" s="38">
        <f t="shared" si="10"/>
        <v>803.49830572370627</v>
      </c>
      <c r="N31" s="19">
        <f t="shared" si="3"/>
        <v>4.1069966114474123</v>
      </c>
      <c r="O31" s="39">
        <f t="shared" si="4"/>
        <v>0.95754213918614517</v>
      </c>
    </row>
    <row r="32" spans="2:15" x14ac:dyDescent="0.25">
      <c r="B32">
        <v>17</v>
      </c>
      <c r="C32" s="2">
        <f t="shared" si="5"/>
        <v>889.55697707328613</v>
      </c>
      <c r="D32" s="32">
        <f t="shared" si="11"/>
        <v>874.36048357877553</v>
      </c>
      <c r="E32" s="2">
        <f t="shared" si="7"/>
        <v>821.12406548004742</v>
      </c>
      <c r="F32" s="2">
        <f t="shared" si="8"/>
        <v>50</v>
      </c>
      <c r="G32" s="2">
        <f t="shared" si="0"/>
        <v>821.12406548004742</v>
      </c>
      <c r="H32" s="2">
        <f t="shared" si="9"/>
        <v>50</v>
      </c>
      <c r="J32" t="b">
        <f t="shared" si="1"/>
        <v>0</v>
      </c>
      <c r="K32" s="46">
        <f t="shared" si="2"/>
        <v>2.6</v>
      </c>
      <c r="M32" s="38">
        <f t="shared" si="10"/>
        <v>853.96551599036468</v>
      </c>
      <c r="N32" s="19">
        <f t="shared" si="3"/>
        <v>4.2079310319807295</v>
      </c>
      <c r="O32" s="39">
        <f t="shared" si="4"/>
        <v>0.95525931093717531</v>
      </c>
    </row>
    <row r="33" spans="2:15" x14ac:dyDescent="0.25">
      <c r="B33">
        <v>18</v>
      </c>
      <c r="C33" s="2">
        <f t="shared" si="5"/>
        <v>944.58666155203923</v>
      </c>
      <c r="D33" s="32">
        <f t="shared" si="11"/>
        <v>929.00860275027969</v>
      </c>
      <c r="E33" s="2">
        <f t="shared" si="7"/>
        <v>825.76682032736892</v>
      </c>
      <c r="F33" s="2">
        <f t="shared" si="8"/>
        <v>100.02907350664776</v>
      </c>
      <c r="G33" s="2">
        <f t="shared" si="0"/>
        <v>825.76682032736892</v>
      </c>
      <c r="H33" s="2">
        <f t="shared" si="9"/>
        <v>100.02907350664776</v>
      </c>
      <c r="J33" t="b">
        <f t="shared" si="1"/>
        <v>0</v>
      </c>
      <c r="K33" s="46">
        <f t="shared" si="2"/>
        <v>2.7000581470132956</v>
      </c>
      <c r="M33" s="38">
        <f t="shared" si="10"/>
        <v>904.46207143248671</v>
      </c>
      <c r="N33" s="19">
        <f t="shared" si="3"/>
        <v>4.3089241428649734</v>
      </c>
      <c r="O33" s="39">
        <f t="shared" si="4"/>
        <v>0.95295983304548326</v>
      </c>
    </row>
    <row r="34" spans="2:15" x14ac:dyDescent="0.25">
      <c r="B34">
        <v>19</v>
      </c>
      <c r="C34" s="2">
        <f t="shared" si="5"/>
        <v>999.92749186745823</v>
      </c>
      <c r="D34" s="32">
        <f t="shared" si="11"/>
        <v>983.94723250086224</v>
      </c>
      <c r="E34" s="2">
        <f t="shared" si="7"/>
        <v>830.43582598559522</v>
      </c>
      <c r="F34" s="2">
        <f t="shared" si="8"/>
        <v>150.08723742531907</v>
      </c>
      <c r="G34" s="2">
        <f t="shared" si="0"/>
        <v>830.43582598559522</v>
      </c>
      <c r="H34" s="2">
        <f t="shared" si="9"/>
        <v>150.08723742531907</v>
      </c>
      <c r="J34" t="b">
        <f t="shared" si="1"/>
        <v>0</v>
      </c>
      <c r="K34" s="46">
        <f t="shared" si="2"/>
        <v>2.8001744748506381</v>
      </c>
      <c r="M34" s="38">
        <f t="shared" si="10"/>
        <v>954.98798911341544</v>
      </c>
      <c r="N34" s="19">
        <f t="shared" si="3"/>
        <v>4.4099759782268304</v>
      </c>
      <c r="O34" s="39">
        <f t="shared" si="4"/>
        <v>0.9506469427697154</v>
      </c>
    </row>
    <row r="35" spans="2:15" x14ac:dyDescent="0.25">
      <c r="B35">
        <v>20</v>
      </c>
      <c r="C35" s="2">
        <f t="shared" si="5"/>
        <v>1055.5812272833405</v>
      </c>
      <c r="D35" s="32">
        <f t="shared" si="11"/>
        <v>1039.1779171910216</v>
      </c>
      <c r="E35" s="2">
        <f t="shared" si="7"/>
        <v>835.13123088062775</v>
      </c>
      <c r="F35" s="2">
        <f t="shared" si="8"/>
        <v>200.17450867121966</v>
      </c>
      <c r="G35" s="2">
        <f t="shared" si="0"/>
        <v>1032.4053905345049</v>
      </c>
      <c r="H35" s="2">
        <f t="shared" si="9"/>
        <v>0</v>
      </c>
      <c r="J35" t="b">
        <f t="shared" si="1"/>
        <v>1</v>
      </c>
      <c r="K35" s="46">
        <f t="shared" si="2"/>
        <v>2.9003490173424393</v>
      </c>
      <c r="M35" s="38">
        <f t="shared" si="10"/>
        <v>1005.5432861064158</v>
      </c>
      <c r="N35" s="19">
        <f t="shared" si="3"/>
        <v>4.5110865722128324</v>
      </c>
      <c r="O35" s="39">
        <f t="shared" si="4"/>
        <v>0.94832323052056777</v>
      </c>
    </row>
    <row r="36" spans="2:15" x14ac:dyDescent="0.25">
      <c r="B36">
        <v>21</v>
      </c>
      <c r="C36" s="2">
        <f t="shared" si="5"/>
        <v>1111.5496370106162</v>
      </c>
      <c r="D36" s="32">
        <f t="shared" si="11"/>
        <v>1094.7022093911096</v>
      </c>
      <c r="E36" s="2">
        <f t="shared" si="7"/>
        <v>1038.2427607113279</v>
      </c>
      <c r="F36" s="2">
        <f t="shared" si="8"/>
        <v>50</v>
      </c>
      <c r="G36" s="2">
        <f t="shared" si="0"/>
        <v>1038.2427607113279</v>
      </c>
      <c r="H36" s="2">
        <f t="shared" si="9"/>
        <v>50</v>
      </c>
      <c r="J36" t="b">
        <f t="shared" si="1"/>
        <v>0</v>
      </c>
      <c r="K36" s="46">
        <f t="shared" si="2"/>
        <v>2.6</v>
      </c>
      <c r="M36" s="38">
        <f t="shared" si="10"/>
        <v>1056.1279794946804</v>
      </c>
      <c r="N36" s="19">
        <f t="shared" si="3"/>
        <v>4.612255958989361</v>
      </c>
      <c r="O36" s="39">
        <f t="shared" si="4"/>
        <v>0.9459907938646992</v>
      </c>
    </row>
    <row r="37" spans="2:15" x14ac:dyDescent="0.25">
      <c r="B37">
        <v>22</v>
      </c>
      <c r="C37" s="2">
        <f t="shared" si="5"/>
        <v>1167.8345002635917</v>
      </c>
      <c r="D37" s="32">
        <f t="shared" si="11"/>
        <v>1150.5216699249759</v>
      </c>
      <c r="E37" s="2">
        <f t="shared" si="7"/>
        <v>1044.1131362278109</v>
      </c>
      <c r="F37" s="2">
        <f t="shared" si="8"/>
        <v>100.02907350664776</v>
      </c>
      <c r="G37" s="2">
        <f t="shared" si="0"/>
        <v>1044.1131362278109</v>
      </c>
      <c r="H37" s="2">
        <f t="shared" si="9"/>
        <v>100.02907350664776</v>
      </c>
      <c r="J37" t="b">
        <f t="shared" si="1"/>
        <v>0</v>
      </c>
      <c r="K37" s="46">
        <f t="shared" si="2"/>
        <v>2.7000581470132956</v>
      </c>
      <c r="M37" s="38">
        <f t="shared" si="10"/>
        <v>1106.7420863713348</v>
      </c>
      <c r="N37" s="19">
        <f t="shared" si="3"/>
        <v>4.7134841727426693</v>
      </c>
      <c r="O37" s="39">
        <f t="shared" si="4"/>
        <v>0.94365134952756868</v>
      </c>
    </row>
    <row r="38" spans="2:15" x14ac:dyDescent="0.25">
      <c r="B38">
        <v>23</v>
      </c>
      <c r="C38" s="2">
        <f t="shared" si="5"/>
        <v>1224.4376063165098</v>
      </c>
      <c r="D38" s="32">
        <f t="shared" si="11"/>
        <v>1206.6378679138429</v>
      </c>
      <c r="E38" s="2">
        <f t="shared" si="7"/>
        <v>1050.0167037009426</v>
      </c>
      <c r="F38" s="2">
        <f t="shared" si="8"/>
        <v>150.08723742531907</v>
      </c>
      <c r="G38" s="2">
        <f t="shared" si="0"/>
        <v>1050.0167037009426</v>
      </c>
      <c r="H38" s="2">
        <f t="shared" si="9"/>
        <v>150.08723742531907</v>
      </c>
      <c r="J38" t="b">
        <f t="shared" si="1"/>
        <v>0</v>
      </c>
      <c r="K38" s="46">
        <f t="shared" si="2"/>
        <v>2.8001744748506381</v>
      </c>
      <c r="M38" s="38">
        <f t="shared" si="10"/>
        <v>1157.3856238394442</v>
      </c>
      <c r="N38" s="19">
        <f t="shared" si="3"/>
        <v>4.8147712476788884</v>
      </c>
      <c r="O38" s="39">
        <f t="shared" si="4"/>
        <v>0.94130631617813332</v>
      </c>
    </row>
    <row r="39" spans="2:15" x14ac:dyDescent="0.25">
      <c r="B39">
        <v>24</v>
      </c>
      <c r="C39" s="2">
        <f t="shared" si="5"/>
        <v>1281.3607545604298</v>
      </c>
      <c r="D39" s="32">
        <f t="shared" si="11"/>
        <v>1263.0523808204157</v>
      </c>
      <c r="E39" s="2">
        <f t="shared" si="7"/>
        <v>1055.9536508028718</v>
      </c>
      <c r="F39" s="2">
        <f t="shared" si="8"/>
        <v>200.17450867121966</v>
      </c>
      <c r="G39" s="2">
        <f t="shared" si="0"/>
        <v>1253.227810456749</v>
      </c>
      <c r="H39" s="2">
        <f t="shared" si="9"/>
        <v>0</v>
      </c>
      <c r="J39" t="b">
        <f t="shared" si="1"/>
        <v>1</v>
      </c>
      <c r="K39" s="46">
        <f t="shared" si="2"/>
        <v>2.9003490173424393</v>
      </c>
      <c r="M39" s="38">
        <f t="shared" si="10"/>
        <v>1208.0586090120185</v>
      </c>
      <c r="N39" s="19">
        <f t="shared" si="3"/>
        <v>4.9161172180240369</v>
      </c>
      <c r="O39" s="39">
        <f t="shared" si="4"/>
        <v>0.93895687651736448</v>
      </c>
    </row>
    <row r="40" spans="2:15" x14ac:dyDescent="0.25">
      <c r="B40">
        <v>25</v>
      </c>
      <c r="C40" s="2">
        <f t="shared" si="5"/>
        <v>1338.6057545604297</v>
      </c>
      <c r="D40" s="32">
        <f t="shared" si="11"/>
        <v>1319.766794493225</v>
      </c>
      <c r="E40" s="2">
        <f t="shared" si="7"/>
        <v>1260.3137427006111</v>
      </c>
      <c r="F40" s="2">
        <f t="shared" si="8"/>
        <v>50</v>
      </c>
      <c r="G40" s="2">
        <f t="shared" si="0"/>
        <v>1260.3137427006111</v>
      </c>
      <c r="H40" s="2">
        <f t="shared" si="9"/>
        <v>50</v>
      </c>
      <c r="J40" t="b">
        <f t="shared" si="1"/>
        <v>0</v>
      </c>
      <c r="K40" s="46">
        <f t="shared" si="2"/>
        <v>2.6</v>
      </c>
      <c r="M40" s="19"/>
      <c r="N40" s="39"/>
      <c r="O40" s="2"/>
    </row>
    <row r="41" spans="2:15" x14ac:dyDescent="0.25">
      <c r="B41">
        <v>26</v>
      </c>
      <c r="C41" s="2">
        <f t="shared" si="5"/>
        <v>1396.1744261131316</v>
      </c>
      <c r="D41" s="32">
        <f t="shared" si="11"/>
        <v>1376.7827032112061</v>
      </c>
      <c r="E41" s="2">
        <f t="shared" si="7"/>
        <v>1267.4397398355852</v>
      </c>
      <c r="F41" s="2">
        <f t="shared" si="8"/>
        <v>100.02907350664776</v>
      </c>
      <c r="G41" s="2">
        <f t="shared" si="0"/>
        <v>1267.4397398355852</v>
      </c>
      <c r="H41" s="2">
        <f t="shared" si="9"/>
        <v>100.02907350664776</v>
      </c>
      <c r="J41" t="b">
        <f t="shared" si="1"/>
        <v>0</v>
      </c>
      <c r="K41" s="46">
        <f t="shared" si="2"/>
        <v>2.7000581470132956</v>
      </c>
      <c r="M41" s="19"/>
      <c r="N41" s="39"/>
      <c r="O41" s="2"/>
    </row>
    <row r="42" spans="2:15" x14ac:dyDescent="0.25">
      <c r="B42">
        <v>27</v>
      </c>
      <c r="C42" s="2">
        <f t="shared" si="5"/>
        <v>1454.0685993045524</v>
      </c>
      <c r="D42" s="32">
        <f t="shared" si="11"/>
        <v>1434.1017097285162</v>
      </c>
      <c r="E42" s="2">
        <f t="shared" si="7"/>
        <v>1274.6060283943907</v>
      </c>
      <c r="F42" s="2">
        <f t="shared" si="8"/>
        <v>150.08723742531907</v>
      </c>
      <c r="G42" s="2">
        <f t="shared" si="0"/>
        <v>1274.6060283943907</v>
      </c>
      <c r="H42" s="2">
        <f t="shared" si="9"/>
        <v>150.08723742531907</v>
      </c>
      <c r="J42" t="b">
        <f t="shared" si="1"/>
        <v>0</v>
      </c>
      <c r="K42" s="46">
        <f t="shared" si="2"/>
        <v>2.8001744748506381</v>
      </c>
      <c r="M42" s="19"/>
      <c r="N42" s="39"/>
      <c r="O42" s="2"/>
    </row>
    <row r="43" spans="2:15" x14ac:dyDescent="0.25">
      <c r="B43">
        <v>28</v>
      </c>
      <c r="C43" s="2">
        <f t="shared" si="5"/>
        <v>1512.2901145682811</v>
      </c>
      <c r="D43" s="32">
        <f t="shared" si="11"/>
        <v>1491.7254253195874</v>
      </c>
      <c r="E43" s="2">
        <f t="shared" si="7"/>
        <v>1281.8128361905958</v>
      </c>
      <c r="F43" s="2">
        <f t="shared" si="8"/>
        <v>200.17450867121966</v>
      </c>
      <c r="G43" s="2">
        <f t="shared" si="0"/>
        <v>1479.086995844473</v>
      </c>
      <c r="H43" s="2">
        <f t="shared" si="9"/>
        <v>0</v>
      </c>
      <c r="J43" t="b">
        <f t="shared" si="1"/>
        <v>1</v>
      </c>
      <c r="K43" s="46">
        <f t="shared" si="2"/>
        <v>2.9003490173424393</v>
      </c>
      <c r="M43" s="19"/>
      <c r="N43" s="39"/>
      <c r="O43" s="2"/>
    </row>
    <row r="44" spans="2:15" x14ac:dyDescent="0.25">
      <c r="B44">
        <v>29</v>
      </c>
      <c r="C44" s="2">
        <f t="shared" si="5"/>
        <v>1570.8408227439859</v>
      </c>
      <c r="D44" s="32">
        <f t="shared" si="11"/>
        <v>1549.6554698244217</v>
      </c>
      <c r="E44" s="2">
        <f t="shared" si="7"/>
        <v>1487.4499687595981</v>
      </c>
      <c r="F44" s="2">
        <f t="shared" si="8"/>
        <v>50</v>
      </c>
      <c r="G44" s="2">
        <f t="shared" si="0"/>
        <v>1487.4499687595981</v>
      </c>
      <c r="H44" s="2">
        <f t="shared" si="9"/>
        <v>50</v>
      </c>
      <c r="J44" t="b">
        <f t="shared" si="1"/>
        <v>0</v>
      </c>
      <c r="K44" s="46">
        <f t="shared" si="2"/>
        <v>2.6</v>
      </c>
      <c r="M44" s="19"/>
      <c r="N44" s="39"/>
      <c r="O44" s="2"/>
    </row>
    <row r="45" spans="2:15" x14ac:dyDescent="0.25">
      <c r="B45">
        <v>30</v>
      </c>
      <c r="C45" s="2">
        <f t="shared" si="5"/>
        <v>1629.7225851362516</v>
      </c>
      <c r="D45" s="32">
        <f t="shared" si="11"/>
        <v>1607.8934716941258</v>
      </c>
      <c r="E45" s="2">
        <f t="shared" si="7"/>
        <v>1495.8602271394564</v>
      </c>
      <c r="F45" s="2">
        <f t="shared" si="8"/>
        <v>100.02907350664776</v>
      </c>
      <c r="G45" s="2">
        <f t="shared" si="0"/>
        <v>1495.8602271394564</v>
      </c>
      <c r="H45" s="2">
        <f t="shared" si="9"/>
        <v>100.02907350664776</v>
      </c>
      <c r="J45" t="b">
        <f t="shared" si="1"/>
        <v>0</v>
      </c>
      <c r="K45" s="46">
        <f t="shared" si="2"/>
        <v>2.7000581470132956</v>
      </c>
      <c r="M45" s="19"/>
      <c r="N45" s="39"/>
      <c r="O45" s="2"/>
    </row>
    <row r="46" spans="2:15" x14ac:dyDescent="0.25">
      <c r="B46">
        <v>31</v>
      </c>
      <c r="C46" s="2">
        <f t="shared" si="5"/>
        <v>1688.93727357375</v>
      </c>
      <c r="D46" s="32">
        <f t="shared" si="11"/>
        <v>1666.4410680366868</v>
      </c>
      <c r="E46" s="2">
        <f t="shared" si="7"/>
        <v>1504.3180383429399</v>
      </c>
      <c r="F46" s="2">
        <f t="shared" si="8"/>
        <v>150.08723742531907</v>
      </c>
      <c r="G46" s="2">
        <f t="shared" si="0"/>
        <v>1504.3180383429399</v>
      </c>
      <c r="H46" s="2">
        <f t="shared" si="9"/>
        <v>150.08723742531907</v>
      </c>
      <c r="J46" t="b">
        <f t="shared" si="1"/>
        <v>0</v>
      </c>
      <c r="K46" s="46">
        <f t="shared" si="2"/>
        <v>2.8001744748506381</v>
      </c>
      <c r="M46" s="19"/>
      <c r="N46" s="39"/>
      <c r="O46" s="2"/>
    </row>
    <row r="47" spans="2:15" x14ac:dyDescent="0.25">
      <c r="B47">
        <v>32</v>
      </c>
      <c r="C47" s="2">
        <f t="shared" si="5"/>
        <v>1748.4867704687438</v>
      </c>
      <c r="D47" s="32">
        <f t="shared" si="11"/>
        <v>1725.2999046629939</v>
      </c>
      <c r="E47" s="2">
        <f t="shared" si="7"/>
        <v>1512.8236712406272</v>
      </c>
      <c r="F47" s="2">
        <f t="shared" si="8"/>
        <v>200.17450867121966</v>
      </c>
      <c r="G47" s="2">
        <f t="shared" si="0"/>
        <v>1710.0978308945043</v>
      </c>
      <c r="H47" s="2">
        <f t="shared" si="9"/>
        <v>0</v>
      </c>
      <c r="J47" t="b">
        <f t="shared" si="1"/>
        <v>1</v>
      </c>
      <c r="K47" s="46">
        <f t="shared" si="2"/>
        <v>2.9003490173424393</v>
      </c>
      <c r="M47" s="2"/>
      <c r="O47" s="2"/>
    </row>
    <row r="48" spans="2:15" x14ac:dyDescent="0.25">
      <c r="B48">
        <v>33</v>
      </c>
      <c r="C48" s="2">
        <f t="shared" si="5"/>
        <v>1808.3729688769288</v>
      </c>
      <c r="D48" s="32">
        <f t="shared" si="11"/>
        <v>1784.471636133102</v>
      </c>
      <c r="E48" s="2">
        <f t="shared" si="7"/>
        <v>1719.7669726570682</v>
      </c>
      <c r="F48" s="2">
        <f t="shared" si="8"/>
        <v>50</v>
      </c>
      <c r="G48" s="2">
        <f t="shared" ref="G48:G79" si="12">E48+IF(J48,F48-K48,0)</f>
        <v>1719.7669726570682</v>
      </c>
      <c r="H48" s="2">
        <f t="shared" si="9"/>
        <v>50</v>
      </c>
      <c r="J48" t="b">
        <f t="shared" ref="J48:J79" si="13">IF($D$8&gt;0,MOD(B48,$D$8)=0,MOD(B48,$O$14)=0)</f>
        <v>0</v>
      </c>
      <c r="K48" s="46">
        <f t="shared" ref="K48:K79" si="14">MIN(IF($D$6&lt;=0,99999999,$D$6),MAX($D$5,F48*$D$4+$D$3))+F48*$D$7</f>
        <v>2.6</v>
      </c>
      <c r="M48" s="2"/>
      <c r="O48" s="2"/>
    </row>
    <row r="49" spans="2:15" x14ac:dyDescent="0.25">
      <c r="B49">
        <v>34</v>
      </c>
      <c r="C49" s="2">
        <f t="shared" ref="C49:C80" si="15">C48*$G$7+$D$2</f>
        <v>1868.5977725576126</v>
      </c>
      <c r="D49" s="32">
        <f t="shared" si="11"/>
        <v>1843.9579258027431</v>
      </c>
      <c r="E49" s="2">
        <f t="shared" ref="E49:E80" si="16">G48*$G$7</f>
        <v>1729.490785152929</v>
      </c>
      <c r="F49" s="2">
        <f t="shared" ref="F49:F80" si="17">H48*$G$6+$D$2</f>
        <v>100.02907350664776</v>
      </c>
      <c r="G49" s="2">
        <f t="shared" si="12"/>
        <v>1729.490785152929</v>
      </c>
      <c r="H49" s="2">
        <f t="shared" ref="H49:H80" si="18">IF(J49,0,F49)</f>
        <v>100.02907350664776</v>
      </c>
      <c r="J49" t="b">
        <f t="shared" si="13"/>
        <v>0</v>
      </c>
      <c r="K49" s="46">
        <f t="shared" si="14"/>
        <v>2.7000581470132956</v>
      </c>
      <c r="M49" s="2"/>
      <c r="O49" s="2"/>
    </row>
    <row r="50" spans="2:15" x14ac:dyDescent="0.25">
      <c r="B50">
        <v>35</v>
      </c>
      <c r="C50" s="2">
        <f t="shared" si="15"/>
        <v>1929.163096034235</v>
      </c>
      <c r="D50" s="32">
        <f t="shared" si="11"/>
        <v>1903.7604458700841</v>
      </c>
      <c r="E50" s="2">
        <f t="shared" si="16"/>
        <v>1739.2695774983613</v>
      </c>
      <c r="F50" s="2">
        <f t="shared" si="17"/>
        <v>150.08723742531907</v>
      </c>
      <c r="G50" s="2">
        <f t="shared" si="12"/>
        <v>1739.2695774983613</v>
      </c>
      <c r="H50" s="2">
        <f t="shared" si="18"/>
        <v>150.08723742531907</v>
      </c>
      <c r="J50" t="b">
        <f t="shared" si="13"/>
        <v>0</v>
      </c>
      <c r="K50" s="46">
        <f t="shared" si="14"/>
        <v>2.8001744748506381</v>
      </c>
      <c r="M50" s="2"/>
      <c r="O50" s="2"/>
    </row>
    <row r="51" spans="2:15" x14ac:dyDescent="0.25">
      <c r="B51">
        <v>36</v>
      </c>
      <c r="C51" s="2">
        <f t="shared" si="15"/>
        <v>1990.0708646552293</v>
      </c>
      <c r="D51" s="32">
        <f t="shared" si="11"/>
        <v>1963.8808774227332</v>
      </c>
      <c r="E51" s="2">
        <f t="shared" si="16"/>
        <v>1749.1036605574279</v>
      </c>
      <c r="F51" s="2">
        <f t="shared" si="17"/>
        <v>200.17450867121966</v>
      </c>
      <c r="G51" s="2">
        <f t="shared" si="12"/>
        <v>1946.3778202113051</v>
      </c>
      <c r="H51" s="2">
        <f t="shared" si="18"/>
        <v>0</v>
      </c>
      <c r="J51" t="b">
        <f t="shared" si="13"/>
        <v>1</v>
      </c>
      <c r="K51" s="46">
        <f t="shared" si="14"/>
        <v>2.9003490173424393</v>
      </c>
      <c r="M51" s="2"/>
      <c r="O51" s="2"/>
    </row>
    <row r="52" spans="2:15" x14ac:dyDescent="0.25">
      <c r="B52">
        <v>37</v>
      </c>
      <c r="C52" s="2">
        <f t="shared" si="15"/>
        <v>2051.3230146552296</v>
      </c>
      <c r="D52" s="32">
        <f t="shared" si="11"/>
        <v>2024.3209104849966</v>
      </c>
      <c r="E52" s="2">
        <f t="shared" si="16"/>
        <v>1957.3829233856009</v>
      </c>
      <c r="F52" s="2">
        <f t="shared" si="17"/>
        <v>50</v>
      </c>
      <c r="G52" s="2">
        <f t="shared" si="12"/>
        <v>1957.3829233856009</v>
      </c>
      <c r="H52" s="2">
        <f t="shared" si="18"/>
        <v>50</v>
      </c>
      <c r="J52" t="b">
        <f t="shared" si="13"/>
        <v>0</v>
      </c>
      <c r="K52" s="46">
        <f t="shared" si="14"/>
        <v>2.6</v>
      </c>
      <c r="M52" s="2"/>
      <c r="O52" s="2"/>
    </row>
    <row r="53" spans="2:15" x14ac:dyDescent="0.25">
      <c r="B53">
        <v>38</v>
      </c>
      <c r="C53" s="2">
        <f t="shared" si="15"/>
        <v>2112.9214932166205</v>
      </c>
      <c r="D53" s="32">
        <f t="shared" si="11"/>
        <v>2085.0822440653865</v>
      </c>
      <c r="E53" s="2">
        <f t="shared" si="16"/>
        <v>1968.4502510132475</v>
      </c>
      <c r="F53" s="2">
        <f t="shared" si="17"/>
        <v>100.02907350664776</v>
      </c>
      <c r="G53" s="2">
        <f t="shared" si="12"/>
        <v>1968.4502510132475</v>
      </c>
      <c r="H53" s="2">
        <f t="shared" si="18"/>
        <v>100.02907350664776</v>
      </c>
      <c r="J53" t="b">
        <f t="shared" si="13"/>
        <v>0</v>
      </c>
      <c r="K53" s="46">
        <f t="shared" si="14"/>
        <v>2.7000581470132956</v>
      </c>
      <c r="M53" s="2"/>
      <c r="O53" s="2"/>
    </row>
    <row r="54" spans="2:15" x14ac:dyDescent="0.25">
      <c r="B54">
        <v>39</v>
      </c>
      <c r="C54" s="2">
        <f t="shared" si="15"/>
        <v>2174.8682585314409</v>
      </c>
      <c r="D54" s="32">
        <f t="shared" si="11"/>
        <v>2146.1665862043806</v>
      </c>
      <c r="E54" s="2">
        <f t="shared" si="16"/>
        <v>1979.5801549203507</v>
      </c>
      <c r="F54" s="2">
        <f t="shared" si="17"/>
        <v>150.08723742531907</v>
      </c>
      <c r="G54" s="2">
        <f t="shared" si="12"/>
        <v>1979.5801549203507</v>
      </c>
      <c r="H54" s="2">
        <f t="shared" si="18"/>
        <v>150.08723742531907</v>
      </c>
      <c r="J54" t="b">
        <f t="shared" si="13"/>
        <v>0</v>
      </c>
      <c r="K54" s="46">
        <f t="shared" si="14"/>
        <v>2.8001744748506381</v>
      </c>
      <c r="M54" s="2"/>
      <c r="O54" s="2"/>
    </row>
    <row r="55" spans="2:15" x14ac:dyDescent="0.25">
      <c r="B55">
        <v>40</v>
      </c>
      <c r="C55" s="2">
        <f t="shared" si="15"/>
        <v>2237.1652798636305</v>
      </c>
      <c r="D55" s="32">
        <f t="shared" si="11"/>
        <v>2207.5756540224365</v>
      </c>
      <c r="E55" s="2">
        <f t="shared" si="16"/>
        <v>1990.7729889222926</v>
      </c>
      <c r="F55" s="2">
        <f t="shared" si="17"/>
        <v>200.17450867121966</v>
      </c>
      <c r="G55" s="2">
        <f t="shared" si="12"/>
        <v>2188.04714857617</v>
      </c>
      <c r="H55" s="2">
        <f t="shared" si="18"/>
        <v>0</v>
      </c>
      <c r="J55" t="b">
        <f t="shared" si="13"/>
        <v>1</v>
      </c>
      <c r="K55" s="46">
        <f t="shared" si="14"/>
        <v>2.9003490173424393</v>
      </c>
      <c r="M55" s="2"/>
      <c r="O55" s="2"/>
    </row>
    <row r="56" spans="2:15" x14ac:dyDescent="0.25">
      <c r="B56">
        <v>41</v>
      </c>
      <c r="C56" s="2">
        <f t="shared" si="15"/>
        <v>2299.8145376116349</v>
      </c>
      <c r="D56" s="32">
        <f t="shared" si="11"/>
        <v>2269.3111737682611</v>
      </c>
      <c r="E56" s="2">
        <f t="shared" si="16"/>
        <v>2200.4186852687171</v>
      </c>
      <c r="F56" s="2">
        <f t="shared" si="17"/>
        <v>50</v>
      </c>
      <c r="G56" s="2">
        <f t="shared" si="12"/>
        <v>2200.4186852687171</v>
      </c>
      <c r="H56" s="2">
        <f t="shared" si="18"/>
        <v>50</v>
      </c>
      <c r="J56" t="b">
        <f t="shared" si="13"/>
        <v>0</v>
      </c>
      <c r="K56" s="46">
        <f t="shared" si="14"/>
        <v>2.6</v>
      </c>
      <c r="M56" s="2"/>
      <c r="O56" s="2"/>
    </row>
    <row r="57" spans="2:15" x14ac:dyDescent="0.25">
      <c r="B57">
        <v>42</v>
      </c>
      <c r="C57" s="2">
        <f t="shared" si="15"/>
        <v>2362.8180233713592</v>
      </c>
      <c r="D57" s="32">
        <f t="shared" si="11"/>
        <v>2331.3748808673372</v>
      </c>
      <c r="E57" s="2">
        <f t="shared" si="16"/>
        <v>2212.8601724283894</v>
      </c>
      <c r="F57" s="2">
        <f t="shared" si="17"/>
        <v>100.02907350664776</v>
      </c>
      <c r="G57" s="2">
        <f t="shared" si="12"/>
        <v>2212.8601724283894</v>
      </c>
      <c r="H57" s="2">
        <f t="shared" si="18"/>
        <v>100.02907350664776</v>
      </c>
      <c r="J57" t="b">
        <f t="shared" si="13"/>
        <v>0</v>
      </c>
      <c r="K57" s="46">
        <f t="shared" si="14"/>
        <v>2.7000581470132956</v>
      </c>
      <c r="M57" s="2"/>
      <c r="O57" s="2"/>
    </row>
    <row r="58" spans="2:15" x14ac:dyDescent="0.25">
      <c r="B58">
        <v>43</v>
      </c>
      <c r="C58" s="2">
        <f t="shared" si="15"/>
        <v>2426.1777399994826</v>
      </c>
      <c r="D58" s="32">
        <f t="shared" si="11"/>
        <v>2393.7685199707066</v>
      </c>
      <c r="E58" s="2">
        <f t="shared" si="16"/>
        <v>2225.3720055652984</v>
      </c>
      <c r="F58" s="2">
        <f t="shared" si="17"/>
        <v>150.08723742531907</v>
      </c>
      <c r="G58" s="2">
        <f t="shared" si="12"/>
        <v>2225.3720055652984</v>
      </c>
      <c r="H58" s="2">
        <f t="shared" si="18"/>
        <v>150.08723742531907</v>
      </c>
      <c r="J58" t="b">
        <f t="shared" si="13"/>
        <v>0</v>
      </c>
      <c r="K58" s="46">
        <f t="shared" si="14"/>
        <v>2.8001744748506381</v>
      </c>
      <c r="M58" s="2"/>
      <c r="O58" s="2"/>
    </row>
    <row r="59" spans="2:15" x14ac:dyDescent="0.25">
      <c r="B59">
        <v>44</v>
      </c>
      <c r="C59" s="2">
        <f t="shared" si="15"/>
        <v>2489.895701677126</v>
      </c>
      <c r="D59" s="32">
        <f t="shared" si="11"/>
        <v>2456.4938450040131</v>
      </c>
      <c r="E59" s="2">
        <f t="shared" si="16"/>
        <v>2237.9545824258262</v>
      </c>
      <c r="F59" s="2">
        <f t="shared" si="17"/>
        <v>200.17450867121966</v>
      </c>
      <c r="G59" s="2">
        <f t="shared" si="12"/>
        <v>2435.2287420797034</v>
      </c>
      <c r="H59" s="2">
        <f t="shared" si="18"/>
        <v>0</v>
      </c>
      <c r="J59" t="b">
        <f t="shared" si="13"/>
        <v>1</v>
      </c>
      <c r="K59" s="46">
        <f t="shared" si="14"/>
        <v>2.9003490173424393</v>
      </c>
      <c r="M59" s="2"/>
      <c r="O59" s="2"/>
    </row>
    <row r="60" spans="2:15" x14ac:dyDescent="0.25">
      <c r="B60">
        <v>45</v>
      </c>
      <c r="C60" s="2">
        <f t="shared" si="15"/>
        <v>2553.973933973884</v>
      </c>
      <c r="D60" s="32">
        <f t="shared" ref="D60:D91" si="19">D59*(1+$G$3-J$11)^(1/12)+$D$2</f>
        <v>2519.5526192168077</v>
      </c>
      <c r="E60" s="2">
        <f t="shared" si="16"/>
        <v>2448.9978794390099</v>
      </c>
      <c r="F60" s="2">
        <f t="shared" si="17"/>
        <v>50</v>
      </c>
      <c r="G60" s="2">
        <f t="shared" si="12"/>
        <v>2448.9978794390099</v>
      </c>
      <c r="H60" s="2">
        <f t="shared" si="18"/>
        <v>50</v>
      </c>
      <c r="J60" t="b">
        <f t="shared" si="13"/>
        <v>0</v>
      </c>
      <c r="K60" s="46">
        <f t="shared" si="14"/>
        <v>2.6</v>
      </c>
      <c r="M60" s="2"/>
      <c r="O60" s="2"/>
    </row>
    <row r="61" spans="2:15" x14ac:dyDescent="0.25">
      <c r="B61">
        <v>46</v>
      </c>
      <c r="C61" s="2">
        <f t="shared" si="15"/>
        <v>2618.4144739122157</v>
      </c>
      <c r="D61" s="32">
        <f t="shared" si="19"/>
        <v>2582.9466152321138</v>
      </c>
      <c r="E61" s="2">
        <f t="shared" si="16"/>
        <v>2462.8448695028055</v>
      </c>
      <c r="F61" s="2">
        <f t="shared" si="17"/>
        <v>100.02907350664776</v>
      </c>
      <c r="G61" s="2">
        <f t="shared" si="12"/>
        <v>2462.8448695028055</v>
      </c>
      <c r="H61" s="2">
        <f t="shared" si="18"/>
        <v>100.02907350664776</v>
      </c>
      <c r="J61" t="b">
        <f t="shared" si="13"/>
        <v>0</v>
      </c>
      <c r="K61" s="46">
        <f t="shared" si="14"/>
        <v>2.7000581470132956</v>
      </c>
      <c r="M61" s="2"/>
      <c r="O61" s="2"/>
    </row>
    <row r="62" spans="2:15" x14ac:dyDescent="0.25">
      <c r="B62">
        <v>47</v>
      </c>
      <c r="C62" s="2">
        <f t="shared" si="15"/>
        <v>2683.2193700322018</v>
      </c>
      <c r="D62" s="32">
        <f t="shared" si="19"/>
        <v>2646.6776150962569</v>
      </c>
      <c r="E62" s="2">
        <f t="shared" si="16"/>
        <v>2476.7701524615995</v>
      </c>
      <c r="F62" s="2">
        <f t="shared" si="17"/>
        <v>150.08723742531907</v>
      </c>
      <c r="G62" s="2">
        <f t="shared" si="12"/>
        <v>2476.7701524615995</v>
      </c>
      <c r="H62" s="2">
        <f t="shared" si="18"/>
        <v>150.08723742531907</v>
      </c>
      <c r="J62" t="b">
        <f t="shared" si="13"/>
        <v>0</v>
      </c>
      <c r="K62" s="46">
        <f t="shared" si="14"/>
        <v>2.8001744748506381</v>
      </c>
      <c r="M62" s="2"/>
      <c r="O62" s="2"/>
    </row>
    <row r="63" spans="2:15" x14ac:dyDescent="0.25">
      <c r="B63">
        <v>48</v>
      </c>
      <c r="C63" s="2">
        <f t="shared" si="15"/>
        <v>2748.3906824566657</v>
      </c>
      <c r="D63" s="32">
        <f t="shared" si="19"/>
        <v>2710.7474103289592</v>
      </c>
      <c r="E63" s="2">
        <f t="shared" si="16"/>
        <v>2490.7741709948032</v>
      </c>
      <c r="F63" s="2">
        <f t="shared" si="17"/>
        <v>200.17450867121966</v>
      </c>
      <c r="G63" s="2">
        <f t="shared" si="12"/>
        <v>2688.0483306486803</v>
      </c>
      <c r="H63" s="2">
        <f t="shared" si="18"/>
        <v>0</v>
      </c>
      <c r="J63" t="b">
        <f t="shared" si="13"/>
        <v>1</v>
      </c>
      <c r="K63" s="46">
        <f t="shared" si="14"/>
        <v>2.9003490173424393</v>
      </c>
      <c r="M63" s="2"/>
      <c r="O63" s="2"/>
    </row>
    <row r="64" spans="2:15" x14ac:dyDescent="0.25">
      <c r="B64">
        <v>49</v>
      </c>
      <c r="C64" s="2">
        <f t="shared" si="15"/>
        <v>2813.9304829566659</v>
      </c>
      <c r="D64" s="32">
        <f t="shared" si="19"/>
        <v>2775.1578019737003</v>
      </c>
      <c r="E64" s="2">
        <f t="shared" si="16"/>
        <v>2703.2469467185401</v>
      </c>
      <c r="F64" s="2">
        <f t="shared" si="17"/>
        <v>50</v>
      </c>
      <c r="G64" s="2">
        <f t="shared" si="12"/>
        <v>2703.2469467185401</v>
      </c>
      <c r="H64" s="2">
        <f t="shared" si="18"/>
        <v>50</v>
      </c>
      <c r="J64" t="b">
        <f t="shared" si="13"/>
        <v>0</v>
      </c>
      <c r="K64" s="46">
        <f t="shared" si="14"/>
        <v>2.6</v>
      </c>
      <c r="M64" s="2"/>
      <c r="O64" s="2"/>
    </row>
    <row r="65" spans="2:15" x14ac:dyDescent="0.25">
      <c r="B65">
        <v>50</v>
      </c>
      <c r="C65" s="2">
        <f t="shared" si="15"/>
        <v>2879.8408550173544</v>
      </c>
      <c r="D65" s="32">
        <f t="shared" si="19"/>
        <v>2839.9106006483457</v>
      </c>
      <c r="E65" s="2">
        <f t="shared" si="16"/>
        <v>2718.5314979733462</v>
      </c>
      <c r="F65" s="2">
        <f t="shared" si="17"/>
        <v>100.02907350664776</v>
      </c>
      <c r="G65" s="2">
        <f t="shared" si="12"/>
        <v>2718.5314979733462</v>
      </c>
      <c r="H65" s="2">
        <f t="shared" si="18"/>
        <v>100.02907350664776</v>
      </c>
      <c r="J65" t="b">
        <f t="shared" si="13"/>
        <v>0</v>
      </c>
      <c r="K65" s="46">
        <f t="shared" si="14"/>
        <v>2.7000581470132956</v>
      </c>
      <c r="M65" s="2"/>
      <c r="O65" s="2"/>
    </row>
    <row r="66" spans="2:15" x14ac:dyDescent="0.25">
      <c r="B66">
        <v>51</v>
      </c>
      <c r="C66" s="2">
        <f t="shared" si="15"/>
        <v>2946.1238939042119</v>
      </c>
      <c r="D66" s="32">
        <f t="shared" si="19"/>
        <v>2905.0076265960447</v>
      </c>
      <c r="E66" s="2">
        <f t="shared" si="16"/>
        <v>2733.9024703031282</v>
      </c>
      <c r="F66" s="2">
        <f t="shared" si="17"/>
        <v>150.08723742531907</v>
      </c>
      <c r="G66" s="2">
        <f t="shared" si="12"/>
        <v>2733.9024703031282</v>
      </c>
      <c r="H66" s="2">
        <f t="shared" si="18"/>
        <v>150.08723742531907</v>
      </c>
      <c r="J66" t="b">
        <f t="shared" si="13"/>
        <v>0</v>
      </c>
      <c r="K66" s="46">
        <f t="shared" si="14"/>
        <v>2.8001744748506381</v>
      </c>
      <c r="M66" s="2"/>
      <c r="O66" s="2"/>
    </row>
    <row r="67" spans="2:15" x14ac:dyDescent="0.25">
      <c r="B67">
        <v>52</v>
      </c>
      <c r="C67" s="2">
        <f t="shared" si="15"/>
        <v>3012.7817067296546</v>
      </c>
      <c r="D67" s="32">
        <f t="shared" si="19"/>
        <v>2970.4507097363985</v>
      </c>
      <c r="E67" s="2">
        <f t="shared" si="16"/>
        <v>2749.3603523452084</v>
      </c>
      <c r="F67" s="2">
        <f t="shared" si="17"/>
        <v>200.17450867121966</v>
      </c>
      <c r="G67" s="2">
        <f t="shared" si="12"/>
        <v>2946.6345119990856</v>
      </c>
      <c r="H67" s="2">
        <f t="shared" si="18"/>
        <v>0</v>
      </c>
      <c r="J67" t="b">
        <f t="shared" si="13"/>
        <v>1</v>
      </c>
      <c r="K67" s="46">
        <f t="shared" si="14"/>
        <v>2.9003490173424393</v>
      </c>
      <c r="M67" s="2"/>
      <c r="O67" s="2"/>
    </row>
    <row r="68" spans="2:15" x14ac:dyDescent="0.25">
      <c r="B68">
        <v>53</v>
      </c>
      <c r="C68" s="2">
        <f t="shared" si="15"/>
        <v>3079.8164125200192</v>
      </c>
      <c r="D68" s="32">
        <f t="shared" si="19"/>
        <v>3036.2416897169001</v>
      </c>
      <c r="E68" s="2">
        <f t="shared" si="16"/>
        <v>2963.2952119334745</v>
      </c>
      <c r="F68" s="2">
        <f t="shared" si="17"/>
        <v>50</v>
      </c>
      <c r="G68" s="2">
        <f t="shared" si="12"/>
        <v>2963.2952119334745</v>
      </c>
      <c r="H68" s="2">
        <f t="shared" si="18"/>
        <v>50</v>
      </c>
      <c r="J68" t="b">
        <f t="shared" si="13"/>
        <v>0</v>
      </c>
      <c r="K68" s="46">
        <f t="shared" si="14"/>
        <v>2.6</v>
      </c>
      <c r="M68" s="2"/>
      <c r="O68" s="2"/>
    </row>
    <row r="69" spans="2:15" x14ac:dyDescent="0.25">
      <c r="B69">
        <v>54</v>
      </c>
      <c r="C69" s="2">
        <f t="shared" si="15"/>
        <v>3147.2301422829241</v>
      </c>
      <c r="D69" s="32">
        <f t="shared" si="19"/>
        <v>3102.3824159646479</v>
      </c>
      <c r="E69" s="2">
        <f t="shared" si="16"/>
        <v>2980.0501138875484</v>
      </c>
      <c r="F69" s="2">
        <f t="shared" si="17"/>
        <v>100.02907350664776</v>
      </c>
      <c r="G69" s="2">
        <f t="shared" si="12"/>
        <v>2980.0501138875484</v>
      </c>
      <c r="H69" s="2">
        <f t="shared" si="18"/>
        <v>100.02907350664776</v>
      </c>
      <c r="J69" t="b">
        <f t="shared" si="13"/>
        <v>0</v>
      </c>
      <c r="K69" s="46">
        <f t="shared" si="14"/>
        <v>2.7000581470132956</v>
      </c>
      <c r="M69" s="2"/>
      <c r="O69" s="2"/>
    </row>
    <row r="70" spans="2:15" x14ac:dyDescent="0.25">
      <c r="B70">
        <v>55</v>
      </c>
      <c r="C70" s="2">
        <f t="shared" si="15"/>
        <v>3215.0250390750161</v>
      </c>
      <c r="D70" s="32">
        <f t="shared" si="19"/>
        <v>3168.8747477383349</v>
      </c>
      <c r="E70" s="2">
        <f t="shared" si="16"/>
        <v>2996.8997504932222</v>
      </c>
      <c r="F70" s="2">
        <f t="shared" si="17"/>
        <v>150.08723742531907</v>
      </c>
      <c r="G70" s="2">
        <f t="shared" si="12"/>
        <v>2996.8997504932222</v>
      </c>
      <c r="H70" s="2">
        <f t="shared" si="18"/>
        <v>150.08723742531907</v>
      </c>
      <c r="J70" t="b">
        <f t="shared" si="13"/>
        <v>0</v>
      </c>
      <c r="K70" s="46">
        <f t="shared" si="14"/>
        <v>2.8001744748506381</v>
      </c>
      <c r="M70" s="2"/>
      <c r="O70" s="2"/>
    </row>
    <row r="71" spans="2:15" x14ac:dyDescent="0.25">
      <c r="B71">
        <v>56</v>
      </c>
      <c r="C71" s="2">
        <f t="shared" si="15"/>
        <v>3283.2032580700948</v>
      </c>
      <c r="D71" s="32">
        <f t="shared" si="19"/>
        <v>3235.7205541805138</v>
      </c>
      <c r="E71" s="2">
        <f t="shared" si="16"/>
        <v>3013.8446573939896</v>
      </c>
      <c r="F71" s="2">
        <f t="shared" si="17"/>
        <v>200.17450867121966</v>
      </c>
      <c r="G71" s="2">
        <f t="shared" si="12"/>
        <v>3211.1188170478667</v>
      </c>
      <c r="H71" s="2">
        <f t="shared" si="18"/>
        <v>0</v>
      </c>
      <c r="J71" t="b">
        <f t="shared" si="13"/>
        <v>1</v>
      </c>
      <c r="K71" s="46">
        <f t="shared" si="14"/>
        <v>2.9003490173424393</v>
      </c>
      <c r="M71" s="2"/>
      <c r="O71" s="2"/>
    </row>
    <row r="72" spans="2:15" x14ac:dyDescent="0.25">
      <c r="B72">
        <v>57</v>
      </c>
      <c r="C72" s="2">
        <f t="shared" si="15"/>
        <v>3351.7669666276256</v>
      </c>
      <c r="D72" s="32">
        <f t="shared" si="19"/>
        <v>3302.9217143701389</v>
      </c>
      <c r="E72" s="2">
        <f t="shared" si="16"/>
        <v>3229.2749496956881</v>
      </c>
      <c r="F72" s="2">
        <f t="shared" si="17"/>
        <v>50</v>
      </c>
      <c r="G72" s="2">
        <f t="shared" si="12"/>
        <v>3229.2749496956881</v>
      </c>
      <c r="H72" s="2">
        <f t="shared" si="18"/>
        <v>50</v>
      </c>
      <c r="J72" t="b">
        <f t="shared" si="13"/>
        <v>0</v>
      </c>
      <c r="K72" s="46">
        <f t="shared" si="14"/>
        <v>2.6</v>
      </c>
      <c r="M72" s="2"/>
      <c r="O72" s="2"/>
    </row>
    <row r="73" spans="2:15" x14ac:dyDescent="0.25">
      <c r="B73">
        <v>58</v>
      </c>
      <c r="C73" s="2">
        <f t="shared" si="15"/>
        <v>3420.7183443616404</v>
      </c>
      <c r="D73" s="32">
        <f t="shared" si="19"/>
        <v>3370.480117375389</v>
      </c>
      <c r="E73" s="2">
        <f t="shared" si="16"/>
        <v>3247.5337397571734</v>
      </c>
      <c r="F73" s="2">
        <f t="shared" si="17"/>
        <v>100.02907350664776</v>
      </c>
      <c r="G73" s="2">
        <f t="shared" si="12"/>
        <v>3247.5337397571734</v>
      </c>
      <c r="H73" s="2">
        <f t="shared" si="18"/>
        <v>100.02907350664776</v>
      </c>
      <c r="J73" t="b">
        <f t="shared" si="13"/>
        <v>0</v>
      </c>
      <c r="K73" s="46">
        <f t="shared" si="14"/>
        <v>2.7000581470132956</v>
      </c>
      <c r="M73" s="2"/>
      <c r="O73" s="2"/>
    </row>
    <row r="74" spans="2:15" x14ac:dyDescent="0.25">
      <c r="B74">
        <v>59</v>
      </c>
      <c r="C74" s="2">
        <f t="shared" si="15"/>
        <v>3490.0595832100253</v>
      </c>
      <c r="D74" s="32">
        <f t="shared" si="19"/>
        <v>3438.3976623067697</v>
      </c>
      <c r="E74" s="2">
        <f t="shared" si="16"/>
        <v>3265.8957676722644</v>
      </c>
      <c r="F74" s="2">
        <f t="shared" si="17"/>
        <v>150.08723742531907</v>
      </c>
      <c r="G74" s="2">
        <f t="shared" si="12"/>
        <v>3265.8957676722644</v>
      </c>
      <c r="H74" s="2">
        <f t="shared" si="18"/>
        <v>150.08723742531907</v>
      </c>
      <c r="J74" t="b">
        <f t="shared" si="13"/>
        <v>0</v>
      </c>
      <c r="K74" s="46">
        <f t="shared" si="14"/>
        <v>2.8001744748506381</v>
      </c>
      <c r="M74" s="2"/>
      <c r="O74" s="2"/>
    </row>
    <row r="75" spans="2:15" x14ac:dyDescent="0.25">
      <c r="B75">
        <v>60</v>
      </c>
      <c r="C75" s="2">
        <f t="shared" si="15"/>
        <v>3559.7928875042016</v>
      </c>
      <c r="D75" s="32">
        <f t="shared" si="19"/>
        <v>3506.676258370499</v>
      </c>
      <c r="E75" s="2">
        <f t="shared" si="16"/>
        <v>3284.361617162795</v>
      </c>
      <c r="F75" s="2">
        <f t="shared" si="17"/>
        <v>200.17450867121966</v>
      </c>
      <c r="G75" s="2">
        <f t="shared" si="12"/>
        <v>3481.6357768166722</v>
      </c>
      <c r="H75" s="2">
        <f t="shared" si="18"/>
        <v>0</v>
      </c>
      <c r="J75" t="b">
        <f t="shared" si="13"/>
        <v>1</v>
      </c>
      <c r="K75" s="46">
        <f t="shared" si="14"/>
        <v>2.9003490173424393</v>
      </c>
      <c r="M75" s="2"/>
      <c r="O75" s="2"/>
    </row>
    <row r="76" spans="2:15" x14ac:dyDescent="0.25">
      <c r="B76">
        <v>61</v>
      </c>
      <c r="C76" s="2">
        <f t="shared" si="15"/>
        <v>3629.9204740392015</v>
      </c>
      <c r="D76" s="32">
        <f t="shared" si="19"/>
        <v>3575.3178249221764</v>
      </c>
      <c r="E76" s="2">
        <f t="shared" si="16"/>
        <v>3501.3214516847852</v>
      </c>
      <c r="F76" s="2">
        <f t="shared" si="17"/>
        <v>50</v>
      </c>
      <c r="G76" s="2">
        <f t="shared" si="12"/>
        <v>3501.3214516847852</v>
      </c>
      <c r="H76" s="2">
        <f t="shared" si="18"/>
        <v>50</v>
      </c>
      <c r="J76" t="b">
        <f t="shared" si="13"/>
        <v>0</v>
      </c>
      <c r="K76" s="46">
        <f t="shared" si="14"/>
        <v>2.6</v>
      </c>
      <c r="M76" s="2"/>
      <c r="O76" s="2"/>
    </row>
    <row r="77" spans="2:15" x14ac:dyDescent="0.25">
      <c r="B77">
        <v>62</v>
      </c>
      <c r="C77" s="2">
        <f t="shared" si="15"/>
        <v>3700.4445721441384</v>
      </c>
      <c r="D77" s="32">
        <f t="shared" si="19"/>
        <v>3644.3242915207375</v>
      </c>
      <c r="E77" s="2">
        <f t="shared" si="16"/>
        <v>3521.1184322206518</v>
      </c>
      <c r="F77" s="2">
        <f t="shared" si="17"/>
        <v>100.02907350664776</v>
      </c>
      <c r="G77" s="2">
        <f t="shared" si="12"/>
        <v>3521.1184322206518</v>
      </c>
      <c r="H77" s="2">
        <f t="shared" si="18"/>
        <v>100.02907350664776</v>
      </c>
      <c r="J77" t="b">
        <f t="shared" si="13"/>
        <v>0</v>
      </c>
      <c r="K77" s="46">
        <f t="shared" si="14"/>
        <v>2.7000581470132956</v>
      </c>
      <c r="M77" s="2"/>
      <c r="O77" s="2"/>
    </row>
    <row r="78" spans="2:15" x14ac:dyDescent="0.25">
      <c r="B78">
        <v>63</v>
      </c>
      <c r="C78" s="2">
        <f t="shared" si="15"/>
        <v>3771.3674237530759</v>
      </c>
      <c r="D78" s="32">
        <f t="shared" si="19"/>
        <v>3713.6975979826939</v>
      </c>
      <c r="E78" s="2">
        <f t="shared" si="16"/>
        <v>3541.0273477626997</v>
      </c>
      <c r="F78" s="2">
        <f t="shared" si="17"/>
        <v>150.08723742531907</v>
      </c>
      <c r="G78" s="2">
        <f t="shared" si="12"/>
        <v>3541.0273477626997</v>
      </c>
      <c r="H78" s="2">
        <f t="shared" si="18"/>
        <v>150.08723742531907</v>
      </c>
      <c r="J78" t="b">
        <f t="shared" si="13"/>
        <v>0</v>
      </c>
      <c r="K78" s="46">
        <f t="shared" si="14"/>
        <v>2.8001744748506381</v>
      </c>
      <c r="M78" s="2"/>
      <c r="O78" s="2"/>
    </row>
    <row r="79" spans="2:15" x14ac:dyDescent="0.25">
      <c r="B79">
        <v>64</v>
      </c>
      <c r="C79" s="2">
        <f t="shared" si="15"/>
        <v>3842.6912834762998</v>
      </c>
      <c r="D79" s="32">
        <f t="shared" si="19"/>
        <v>3783.4396944366645</v>
      </c>
      <c r="E79" s="2">
        <f t="shared" si="16"/>
        <v>3561.0488312077282</v>
      </c>
      <c r="F79" s="2">
        <f t="shared" si="17"/>
        <v>200.17450867121966</v>
      </c>
      <c r="G79" s="2">
        <f t="shared" si="12"/>
        <v>3758.3229908616054</v>
      </c>
      <c r="H79" s="2">
        <f t="shared" si="18"/>
        <v>0</v>
      </c>
      <c r="J79" t="b">
        <f t="shared" si="13"/>
        <v>1</v>
      </c>
      <c r="K79" s="46">
        <f t="shared" si="14"/>
        <v>2.9003490173424393</v>
      </c>
      <c r="M79" s="2"/>
      <c r="O79" s="2"/>
    </row>
    <row r="80" spans="2:15" x14ac:dyDescent="0.25">
      <c r="B80">
        <v>65</v>
      </c>
      <c r="C80" s="2">
        <f t="shared" si="15"/>
        <v>3914.4184186719899</v>
      </c>
      <c r="D80" s="32">
        <f t="shared" si="19"/>
        <v>3853.5525413781934</v>
      </c>
      <c r="E80" s="2">
        <f t="shared" si="16"/>
        <v>3779.5730954647647</v>
      </c>
      <c r="F80" s="2">
        <f t="shared" si="17"/>
        <v>50</v>
      </c>
      <c r="G80" s="2">
        <f t="shared" ref="G80:G111" si="20">E80+IF(J80,F80-K80,0)</f>
        <v>3779.5730954647647</v>
      </c>
      <c r="H80" s="2">
        <f t="shared" si="18"/>
        <v>50</v>
      </c>
      <c r="J80" t="b">
        <f t="shared" ref="J80:J111" si="21">IF($D$8&gt;0,MOD(B80,$D$8)=0,MOD(B80,$O$14)=0)</f>
        <v>0</v>
      </c>
      <c r="K80" s="46">
        <f t="shared" ref="K80:K111" si="22">MIN(IF($D$6&lt;=0,99999999,$D$6),MAX($D$5,F80*$D$4+$D$3))+F80*$D$7</f>
        <v>2.6</v>
      </c>
      <c r="M80" s="2"/>
      <c r="O80" s="2"/>
    </row>
    <row r="81" spans="2:15" x14ac:dyDescent="0.25">
      <c r="B81">
        <v>66</v>
      </c>
      <c r="C81" s="2">
        <f t="shared" ref="C81:C112" si="23">C80*$G$7+$D$2</f>
        <v>3986.5511095182983</v>
      </c>
      <c r="D81" s="32">
        <f t="shared" si="19"/>
        <v>3924.0381097248614</v>
      </c>
      <c r="E81" s="2">
        <f t="shared" ref="E81:E112" si="24">G80*$G$7</f>
        <v>3800.9433512488481</v>
      </c>
      <c r="F81" s="2">
        <f t="shared" ref="F81:F112" si="25">H80*$G$6+$D$2</f>
        <v>100.02907350664776</v>
      </c>
      <c r="G81" s="2">
        <f t="shared" si="20"/>
        <v>3800.9433512488481</v>
      </c>
      <c r="H81" s="2">
        <f t="shared" ref="H81:H112" si="26">IF(J81,0,F81)</f>
        <v>100.02907350664776</v>
      </c>
      <c r="J81" t="b">
        <f t="shared" si="21"/>
        <v>0</v>
      </c>
      <c r="K81" s="46">
        <f t="shared" si="22"/>
        <v>2.7000581470132956</v>
      </c>
      <c r="M81" s="2"/>
      <c r="O81" s="2"/>
    </row>
    <row r="82" spans="2:15" x14ac:dyDescent="0.25">
      <c r="B82">
        <v>67</v>
      </c>
      <c r="C82" s="2">
        <f t="shared" si="23"/>
        <v>4059.0916490858367</v>
      </c>
      <c r="D82" s="32">
        <f t="shared" si="19"/>
        <v>3994.8983808716898</v>
      </c>
      <c r="E82" s="2">
        <f t="shared" si="24"/>
        <v>3822.4344375661003</v>
      </c>
      <c r="F82" s="2">
        <f t="shared" si="25"/>
        <v>150.08723742531907</v>
      </c>
      <c r="G82" s="2">
        <f t="shared" si="20"/>
        <v>3822.4344375661003</v>
      </c>
      <c r="H82" s="2">
        <f t="shared" si="26"/>
        <v>150.08723742531907</v>
      </c>
      <c r="J82" t="b">
        <f t="shared" si="21"/>
        <v>0</v>
      </c>
      <c r="K82" s="46">
        <f t="shared" si="22"/>
        <v>2.8001744748506381</v>
      </c>
      <c r="M82" s="2"/>
      <c r="O82" s="2"/>
    </row>
    <row r="83" spans="2:15" x14ac:dyDescent="0.25">
      <c r="B83">
        <v>68</v>
      </c>
      <c r="C83" s="2">
        <f t="shared" si="23"/>
        <v>4132.0423434105705</v>
      </c>
      <c r="D83" s="32">
        <f t="shared" si="19"/>
        <v>4066.1353467468384</v>
      </c>
      <c r="E83" s="2">
        <f t="shared" si="24"/>
        <v>3844.0470376099238</v>
      </c>
      <c r="F83" s="2">
        <f t="shared" si="25"/>
        <v>200.17450867121966</v>
      </c>
      <c r="G83" s="2">
        <f t="shared" si="20"/>
        <v>4041.321197263801</v>
      </c>
      <c r="H83" s="2">
        <f t="shared" si="26"/>
        <v>0</v>
      </c>
      <c r="J83" t="b">
        <f t="shared" si="21"/>
        <v>1</v>
      </c>
      <c r="K83" s="46">
        <f t="shared" si="22"/>
        <v>2.9003490173424393</v>
      </c>
      <c r="M83" s="2"/>
      <c r="O83" s="2"/>
    </row>
    <row r="84" spans="2:15" x14ac:dyDescent="0.25">
      <c r="B84">
        <v>69</v>
      </c>
      <c r="C84" s="2">
        <f t="shared" si="23"/>
        <v>4205.405511567129</v>
      </c>
      <c r="D84" s="32">
        <f t="shared" si="19"/>
        <v>4137.7510098675994</v>
      </c>
      <c r="E84" s="2">
        <f t="shared" si="24"/>
        <v>4064.1714148703331</v>
      </c>
      <c r="F84" s="2">
        <f t="shared" si="25"/>
        <v>50</v>
      </c>
      <c r="G84" s="2">
        <f t="shared" si="20"/>
        <v>4064.1714148703331</v>
      </c>
      <c r="H84" s="2">
        <f t="shared" si="26"/>
        <v>50</v>
      </c>
      <c r="J84" t="b">
        <f t="shared" si="21"/>
        <v>0</v>
      </c>
      <c r="K84" s="46">
        <f t="shared" si="22"/>
        <v>2.6</v>
      </c>
      <c r="M84" s="2"/>
      <c r="O84" s="2"/>
    </row>
    <row r="85" spans="2:15" x14ac:dyDescent="0.25">
      <c r="B85">
        <v>70</v>
      </c>
      <c r="C85" s="2">
        <f t="shared" si="23"/>
        <v>4279.1834857425247</v>
      </c>
      <c r="D85" s="32">
        <f t="shared" si="19"/>
        <v>4209.7473833966915</v>
      </c>
      <c r="E85" s="2">
        <f t="shared" si="24"/>
        <v>4087.1508309293467</v>
      </c>
      <c r="F85" s="2">
        <f t="shared" si="25"/>
        <v>100.02907350664776</v>
      </c>
      <c r="G85" s="2">
        <f t="shared" si="20"/>
        <v>4087.1508309293467</v>
      </c>
      <c r="H85" s="2">
        <f t="shared" si="26"/>
        <v>100.02907350664776</v>
      </c>
      <c r="J85" t="b">
        <f t="shared" si="21"/>
        <v>0</v>
      </c>
      <c r="K85" s="46">
        <f t="shared" si="22"/>
        <v>2.7000581470132956</v>
      </c>
      <c r="M85" s="2"/>
      <c r="O85" s="2"/>
    </row>
    <row r="86" spans="2:15" x14ac:dyDescent="0.25">
      <c r="B86">
        <v>71</v>
      </c>
      <c r="C86" s="2">
        <f t="shared" si="23"/>
        <v>4353.3786113102969</v>
      </c>
      <c r="D86" s="32">
        <f t="shared" si="19"/>
        <v>4282.1264911988492</v>
      </c>
      <c r="E86" s="2">
        <f t="shared" si="24"/>
        <v>4110.2601759476756</v>
      </c>
      <c r="F86" s="2">
        <f t="shared" si="25"/>
        <v>150.08723742531907</v>
      </c>
      <c r="G86" s="2">
        <f t="shared" si="20"/>
        <v>4110.2601759476756</v>
      </c>
      <c r="H86" s="2">
        <f t="shared" si="26"/>
        <v>150.08723742531907</v>
      </c>
      <c r="J86" t="b">
        <f t="shared" si="21"/>
        <v>0</v>
      </c>
      <c r="K86" s="46">
        <f t="shared" si="22"/>
        <v>2.8001744748506381</v>
      </c>
      <c r="M86" s="2"/>
      <c r="O86" s="2"/>
    </row>
    <row r="87" spans="2:15" x14ac:dyDescent="0.25">
      <c r="B87">
        <v>72</v>
      </c>
      <c r="C87" s="2">
        <f t="shared" si="23"/>
        <v>4427.9932469050655</v>
      </c>
      <c r="D87" s="32">
        <f t="shared" si="19"/>
        <v>4354.890367897714</v>
      </c>
      <c r="E87" s="2">
        <f t="shared" si="24"/>
        <v>4133.5001845625457</v>
      </c>
      <c r="F87" s="2">
        <f t="shared" si="25"/>
        <v>200.17450867121966</v>
      </c>
      <c r="G87" s="2">
        <f t="shared" si="20"/>
        <v>4330.7743442164228</v>
      </c>
      <c r="H87" s="2">
        <f t="shared" si="26"/>
        <v>0</v>
      </c>
      <c r="J87" t="b">
        <f t="shared" si="21"/>
        <v>1</v>
      </c>
      <c r="K87" s="46">
        <f t="shared" si="22"/>
        <v>2.9003490173424393</v>
      </c>
      <c r="M87" s="2"/>
      <c r="O87" s="2"/>
    </row>
    <row r="88" spans="2:15" x14ac:dyDescent="0.25">
      <c r="B88">
        <v>73</v>
      </c>
      <c r="C88" s="2">
        <f t="shared" si="23"/>
        <v>4503.0297644975153</v>
      </c>
      <c r="D88" s="32">
        <f t="shared" si="19"/>
        <v>4428.0410589330331</v>
      </c>
      <c r="E88" s="2">
        <f t="shared" si="24"/>
        <v>4355.2611719986671</v>
      </c>
      <c r="F88" s="2">
        <f t="shared" si="25"/>
        <v>50</v>
      </c>
      <c r="G88" s="2">
        <f t="shared" si="20"/>
        <v>4355.2611719986671</v>
      </c>
      <c r="H88" s="2">
        <f t="shared" si="26"/>
        <v>50</v>
      </c>
      <c r="J88" t="b">
        <f t="shared" si="21"/>
        <v>0</v>
      </c>
      <c r="K88" s="46">
        <f t="shared" si="22"/>
        <v>2.6</v>
      </c>
      <c r="M88" s="2"/>
      <c r="O88" s="2"/>
    </row>
    <row r="89" spans="2:15" x14ac:dyDescent="0.25">
      <c r="B89">
        <v>74</v>
      </c>
      <c r="C89" s="2">
        <f t="shared" si="23"/>
        <v>4578.4905494697978</v>
      </c>
      <c r="D89" s="32">
        <f t="shared" si="19"/>
        <v>4501.5806206181533</v>
      </c>
      <c r="E89" s="2">
        <f t="shared" si="24"/>
        <v>4379.886451865269</v>
      </c>
      <c r="F89" s="2">
        <f t="shared" si="25"/>
        <v>100.02907350664776</v>
      </c>
      <c r="G89" s="2">
        <f t="shared" si="20"/>
        <v>4379.886451865269</v>
      </c>
      <c r="H89" s="2">
        <f t="shared" si="26"/>
        <v>100.02907350664776</v>
      </c>
      <c r="J89" t="b">
        <f t="shared" si="21"/>
        <v>0</v>
      </c>
      <c r="K89" s="46">
        <f t="shared" si="22"/>
        <v>2.7000581470132956</v>
      </c>
      <c r="M89" s="2"/>
      <c r="O89" s="2"/>
    </row>
    <row r="90" spans="2:15" x14ac:dyDescent="0.25">
      <c r="B90">
        <v>75</v>
      </c>
      <c r="C90" s="2">
        <f t="shared" si="23"/>
        <v>4654.3780006913612</v>
      </c>
      <c r="D90" s="32">
        <f t="shared" si="19"/>
        <v>4575.5111201978289</v>
      </c>
      <c r="E90" s="2">
        <f t="shared" si="24"/>
        <v>4404.6509666444417</v>
      </c>
      <c r="F90" s="2">
        <f t="shared" si="25"/>
        <v>150.08723742531907</v>
      </c>
      <c r="G90" s="2">
        <f t="shared" si="20"/>
        <v>4404.6509666444417</v>
      </c>
      <c r="H90" s="2">
        <f t="shared" si="26"/>
        <v>150.08723742531907</v>
      </c>
      <c r="J90" t="b">
        <f t="shared" si="21"/>
        <v>0</v>
      </c>
      <c r="K90" s="46">
        <f t="shared" si="22"/>
        <v>2.8001744748506381</v>
      </c>
      <c r="M90" s="2"/>
      <c r="O90" s="2"/>
    </row>
    <row r="91" spans="2:15" x14ac:dyDescent="0.25">
      <c r="B91">
        <v>76</v>
      </c>
      <c r="C91" s="2">
        <f t="shared" si="23"/>
        <v>4730.6945305952104</v>
      </c>
      <c r="D91" s="32">
        <f t="shared" si="19"/>
        <v>4649.8346359063316</v>
      </c>
      <c r="E91" s="2">
        <f t="shared" si="24"/>
        <v>4429.5555035906245</v>
      </c>
      <c r="F91" s="2">
        <f t="shared" si="25"/>
        <v>200.17450867121966</v>
      </c>
      <c r="G91" s="2">
        <f t="shared" si="20"/>
        <v>4626.8296632445017</v>
      </c>
      <c r="H91" s="2">
        <f t="shared" si="26"/>
        <v>0</v>
      </c>
      <c r="J91" t="b">
        <f t="shared" si="21"/>
        <v>1</v>
      </c>
      <c r="K91" s="46">
        <f t="shared" si="22"/>
        <v>2.9003490173424393</v>
      </c>
      <c r="M91" s="2"/>
      <c r="O91" s="2"/>
    </row>
    <row r="92" spans="2:15" x14ac:dyDescent="0.25">
      <c r="B92">
        <v>77</v>
      </c>
      <c r="C92" s="2">
        <f t="shared" si="23"/>
        <v>4807.4425652545988</v>
      </c>
      <c r="D92" s="32">
        <f t="shared" ref="D92:D123" si="27">D91*(1+$G$3-J$11)^(1/12)+$D$2</f>
        <v>4724.5532570258702</v>
      </c>
      <c r="E92" s="2">
        <f t="shared" si="24"/>
        <v>4652.9904308432451</v>
      </c>
      <c r="F92" s="2">
        <f t="shared" si="25"/>
        <v>50</v>
      </c>
      <c r="G92" s="2">
        <f t="shared" si="20"/>
        <v>4652.9904308432451</v>
      </c>
      <c r="H92" s="2">
        <f t="shared" si="26"/>
        <v>50</v>
      </c>
      <c r="J92" t="b">
        <f t="shared" si="21"/>
        <v>0</v>
      </c>
      <c r="K92" s="46">
        <f t="shared" si="22"/>
        <v>2.6</v>
      </c>
      <c r="M92" s="2"/>
      <c r="O92" s="2"/>
    </row>
    <row r="93" spans="2:15" x14ac:dyDescent="0.25">
      <c r="B93">
        <v>78</v>
      </c>
      <c r="C93" s="2">
        <f t="shared" si="23"/>
        <v>4884.6245444601491</v>
      </c>
      <c r="D93" s="32">
        <f t="shared" si="27"/>
        <v>4799.669083945324</v>
      </c>
      <c r="E93" s="2">
        <f t="shared" si="24"/>
        <v>4679.2991152254381</v>
      </c>
      <c r="F93" s="2">
        <f t="shared" si="25"/>
        <v>100.02907350664776</v>
      </c>
      <c r="G93" s="2">
        <f t="shared" si="20"/>
        <v>4679.2991152254381</v>
      </c>
      <c r="H93" s="2">
        <f t="shared" si="26"/>
        <v>100.02907350664776</v>
      </c>
      <c r="J93" t="b">
        <f t="shared" si="21"/>
        <v>0</v>
      </c>
      <c r="K93" s="46">
        <f t="shared" si="22"/>
        <v>2.7000581470132956</v>
      </c>
      <c r="M93" s="2"/>
      <c r="O93" s="2"/>
    </row>
    <row r="94" spans="2:15" x14ac:dyDescent="0.25">
      <c r="B94">
        <v>79</v>
      </c>
      <c r="C94" s="2">
        <f t="shared" si="23"/>
        <v>4962.242921797415</v>
      </c>
      <c r="D94" s="32">
        <f t="shared" si="27"/>
        <v>4875.1842282192847</v>
      </c>
      <c r="E94" s="2">
        <f t="shared" si="24"/>
        <v>4705.7565527340794</v>
      </c>
      <c r="F94" s="2">
        <f t="shared" si="25"/>
        <v>150.08723742531907</v>
      </c>
      <c r="G94" s="2">
        <f t="shared" si="20"/>
        <v>4705.7565527340794</v>
      </c>
      <c r="H94" s="2">
        <f t="shared" si="26"/>
        <v>150.08723742531907</v>
      </c>
      <c r="J94" t="b">
        <f t="shared" si="21"/>
        <v>0</v>
      </c>
      <c r="K94" s="46">
        <f t="shared" si="22"/>
        <v>2.8001744748506381</v>
      </c>
      <c r="M94" s="2"/>
      <c r="O94" s="2"/>
    </row>
    <row r="95" spans="2:15" x14ac:dyDescent="0.25">
      <c r="B95">
        <v>80</v>
      </c>
      <c r="C95" s="2">
        <f t="shared" si="23"/>
        <v>5040.3001647248802</v>
      </c>
      <c r="D95" s="32">
        <f t="shared" si="27"/>
        <v>4951.1008126274128</v>
      </c>
      <c r="E95" s="2">
        <f t="shared" si="24"/>
        <v>4732.3635844409728</v>
      </c>
      <c r="F95" s="2">
        <f t="shared" si="25"/>
        <v>200.17450867121966</v>
      </c>
      <c r="G95" s="2">
        <f t="shared" si="20"/>
        <v>4929.6377440948499</v>
      </c>
      <c r="H95" s="2">
        <f t="shared" si="26"/>
        <v>0</v>
      </c>
      <c r="J95" t="b">
        <f t="shared" si="21"/>
        <v>1</v>
      </c>
      <c r="K95" s="46">
        <f t="shared" si="22"/>
        <v>2.9003490173424393</v>
      </c>
      <c r="M95" s="2"/>
      <c r="O95" s="2"/>
    </row>
    <row r="96" spans="2:15" x14ac:dyDescent="0.25">
      <c r="B96">
        <v>81</v>
      </c>
      <c r="C96" s="2">
        <f t="shared" si="23"/>
        <v>5118.7987546523973</v>
      </c>
      <c r="D96" s="32">
        <f t="shared" si="27"/>
        <v>5027.4209712341117</v>
      </c>
      <c r="E96" s="2">
        <f t="shared" si="24"/>
        <v>4957.5106326072028</v>
      </c>
      <c r="F96" s="2">
        <f t="shared" si="25"/>
        <v>50</v>
      </c>
      <c r="G96" s="2">
        <f t="shared" si="20"/>
        <v>4957.5106326072028</v>
      </c>
      <c r="H96" s="2">
        <f t="shared" si="26"/>
        <v>50</v>
      </c>
      <c r="J96" t="b">
        <f t="shared" si="21"/>
        <v>0</v>
      </c>
      <c r="K96" s="46">
        <f t="shared" si="22"/>
        <v>2.6</v>
      </c>
      <c r="M96" s="2"/>
      <c r="O96" s="2"/>
    </row>
    <row r="97" spans="2:15" x14ac:dyDescent="0.25">
      <c r="B97">
        <v>82</v>
      </c>
      <c r="C97" s="2">
        <f t="shared" si="23"/>
        <v>5197.7411870200713</v>
      </c>
      <c r="D97" s="32">
        <f t="shared" si="27"/>
        <v>5104.146849448518</v>
      </c>
      <c r="E97" s="2">
        <f t="shared" si="24"/>
        <v>4985.5411184835712</v>
      </c>
      <c r="F97" s="2">
        <f t="shared" si="25"/>
        <v>100.02907350664776</v>
      </c>
      <c r="G97" s="2">
        <f t="shared" si="20"/>
        <v>4985.5411184835712</v>
      </c>
      <c r="H97" s="2">
        <f t="shared" si="26"/>
        <v>100.02907350664776</v>
      </c>
      <c r="J97" t="b">
        <f t="shared" si="21"/>
        <v>0</v>
      </c>
      <c r="K97" s="46">
        <f t="shared" si="22"/>
        <v>2.7000581470132956</v>
      </c>
      <c r="M97" s="2"/>
      <c r="O97" s="2"/>
    </row>
    <row r="98" spans="2:15" x14ac:dyDescent="0.25">
      <c r="B98">
        <v>83</v>
      </c>
      <c r="C98" s="2">
        <f t="shared" si="23"/>
        <v>5277.129971377587</v>
      </c>
      <c r="D98" s="32">
        <f t="shared" si="27"/>
        <v>5181.2806040848081</v>
      </c>
      <c r="E98" s="2">
        <f t="shared" si="24"/>
        <v>5013.7300928023642</v>
      </c>
      <c r="F98" s="2">
        <f t="shared" si="25"/>
        <v>150.08723742531907</v>
      </c>
      <c r="G98" s="2">
        <f t="shared" si="20"/>
        <v>5013.7300928023642</v>
      </c>
      <c r="H98" s="2">
        <f t="shared" si="26"/>
        <v>150.08723742531907</v>
      </c>
      <c r="J98" t="b">
        <f t="shared" si="21"/>
        <v>0</v>
      </c>
      <c r="K98" s="46">
        <f t="shared" si="22"/>
        <v>2.8001744748506381</v>
      </c>
      <c r="M98" s="2"/>
      <c r="O98" s="2"/>
    </row>
    <row r="99" spans="2:15" x14ac:dyDescent="0.25">
      <c r="B99">
        <v>84</v>
      </c>
      <c r="C99" s="2">
        <f t="shared" si="23"/>
        <v>5356.9676314639901</v>
      </c>
      <c r="D99" s="32">
        <f t="shared" si="27"/>
        <v>5258.8244034228301</v>
      </c>
      <c r="E99" s="2">
        <f t="shared" si="24"/>
        <v>5042.0784516802778</v>
      </c>
      <c r="F99" s="2">
        <f t="shared" si="25"/>
        <v>200.17450867121966</v>
      </c>
      <c r="G99" s="2">
        <f t="shared" si="20"/>
        <v>5239.352611334155</v>
      </c>
      <c r="H99" s="2">
        <f t="shared" si="26"/>
        <v>0</v>
      </c>
      <c r="J99" t="b">
        <f t="shared" si="21"/>
        <v>1</v>
      </c>
      <c r="K99" s="46">
        <f t="shared" si="22"/>
        <v>2.9003490173424393</v>
      </c>
      <c r="M99" s="2"/>
      <c r="O99" s="2"/>
    </row>
    <row r="100" spans="2:15" x14ac:dyDescent="0.25">
      <c r="B100">
        <v>85</v>
      </c>
      <c r="C100" s="2">
        <f t="shared" si="23"/>
        <v>5437.2567052879112</v>
      </c>
      <c r="D100" s="32">
        <f t="shared" si="27"/>
        <v>5336.7804272690537</v>
      </c>
      <c r="E100" s="2">
        <f t="shared" si="24"/>
        <v>5268.9766727345195</v>
      </c>
      <c r="F100" s="2">
        <f t="shared" si="25"/>
        <v>50</v>
      </c>
      <c r="G100" s="2">
        <f t="shared" si="20"/>
        <v>5268.9766727345195</v>
      </c>
      <c r="H100" s="2">
        <f t="shared" si="26"/>
        <v>50</v>
      </c>
      <c r="J100" t="b">
        <f t="shared" si="21"/>
        <v>0</v>
      </c>
      <c r="K100" s="46">
        <f t="shared" si="22"/>
        <v>2.6</v>
      </c>
      <c r="M100" s="2"/>
      <c r="O100" s="2"/>
    </row>
    <row r="101" spans="2:15" x14ac:dyDescent="0.25">
      <c r="B101">
        <v>86</v>
      </c>
      <c r="C101" s="2">
        <f t="shared" si="23"/>
        <v>5517.9997452082534</v>
      </c>
      <c r="D101" s="32">
        <f t="shared" si="27"/>
        <v>5415.1508670178473</v>
      </c>
      <c r="E101" s="2">
        <f t="shared" si="24"/>
        <v>5298.7682328850078</v>
      </c>
      <c r="F101" s="2">
        <f t="shared" si="25"/>
        <v>100.02907350664776</v>
      </c>
      <c r="G101" s="2">
        <f t="shared" si="20"/>
        <v>5298.7682328850078</v>
      </c>
      <c r="H101" s="2">
        <f t="shared" si="26"/>
        <v>100.02907350664776</v>
      </c>
      <c r="J101" t="b">
        <f t="shared" si="21"/>
        <v>0</v>
      </c>
      <c r="K101" s="46">
        <f t="shared" si="22"/>
        <v>2.7000581470132956</v>
      </c>
      <c r="M101" s="2"/>
      <c r="O101" s="2"/>
    </row>
    <row r="102" spans="2:15" x14ac:dyDescent="0.25">
      <c r="B102">
        <v>87</v>
      </c>
      <c r="C102" s="2">
        <f t="shared" si="23"/>
        <v>5599.1993180153258</v>
      </c>
      <c r="D102" s="32">
        <f t="shared" si="27"/>
        <v>5493.9379257130786</v>
      </c>
      <c r="E102" s="2">
        <f t="shared" si="24"/>
        <v>5328.7282388479043</v>
      </c>
      <c r="F102" s="2">
        <f t="shared" si="25"/>
        <v>150.08723742531907</v>
      </c>
      <c r="G102" s="2">
        <f t="shared" si="20"/>
        <v>5328.7282388479043</v>
      </c>
      <c r="H102" s="2">
        <f t="shared" si="26"/>
        <v>150.08723742531907</v>
      </c>
      <c r="J102" t="b">
        <f t="shared" si="21"/>
        <v>0</v>
      </c>
      <c r="K102" s="46">
        <f t="shared" si="22"/>
        <v>2.8001744748506381</v>
      </c>
      <c r="M102" s="2"/>
      <c r="O102" s="2"/>
    </row>
    <row r="103" spans="2:15" x14ac:dyDescent="0.25">
      <c r="B103">
        <v>88</v>
      </c>
      <c r="C103" s="2">
        <f t="shared" si="23"/>
        <v>5680.8580050124447</v>
      </c>
      <c r="D103" s="32">
        <f t="shared" si="27"/>
        <v>5573.1438181100448</v>
      </c>
      <c r="E103" s="2">
        <f t="shared" si="24"/>
        <v>5358.8576430403227</v>
      </c>
      <c r="F103" s="2">
        <f t="shared" si="25"/>
        <v>200.17450867121966</v>
      </c>
      <c r="G103" s="2">
        <f t="shared" si="20"/>
        <v>5556.1318026941999</v>
      </c>
      <c r="H103" s="2">
        <f t="shared" si="26"/>
        <v>0</v>
      </c>
      <c r="J103" t="b">
        <f t="shared" si="21"/>
        <v>1</v>
      </c>
      <c r="K103" s="46">
        <f t="shared" si="22"/>
        <v>2.9003490173424393</v>
      </c>
      <c r="M103" s="2"/>
      <c r="O103" s="2"/>
    </row>
    <row r="104" spans="2:15" x14ac:dyDescent="0.25">
      <c r="B104">
        <v>89</v>
      </c>
      <c r="C104" s="2">
        <f t="shared" si="23"/>
        <v>5762.9784020979905</v>
      </c>
      <c r="D104" s="32">
        <f t="shared" si="27"/>
        <v>5652.7707707377285</v>
      </c>
      <c r="E104" s="2">
        <f t="shared" si="24"/>
        <v>5587.5469796982188</v>
      </c>
      <c r="F104" s="2">
        <f t="shared" si="25"/>
        <v>50</v>
      </c>
      <c r="G104" s="2">
        <f t="shared" si="20"/>
        <v>5587.5469796982188</v>
      </c>
      <c r="H104" s="2">
        <f t="shared" si="26"/>
        <v>50</v>
      </c>
      <c r="J104" t="b">
        <f t="shared" si="21"/>
        <v>0</v>
      </c>
      <c r="K104" s="46">
        <f t="shared" si="22"/>
        <v>2.6</v>
      </c>
      <c r="M104" s="2"/>
      <c r="O104" s="2"/>
    </row>
    <row r="105" spans="2:15" x14ac:dyDescent="0.25">
      <c r="B105">
        <v>90</v>
      </c>
      <c r="C105" s="2">
        <f t="shared" si="23"/>
        <v>5845.5631198479286</v>
      </c>
      <c r="D105" s="32">
        <f t="shared" si="27"/>
        <v>5732.8210219613902</v>
      </c>
      <c r="E105" s="2">
        <f t="shared" si="24"/>
        <v>5619.1397826803895</v>
      </c>
      <c r="F105" s="2">
        <f t="shared" si="25"/>
        <v>100.02907350664776</v>
      </c>
      <c r="G105" s="2">
        <f t="shared" si="20"/>
        <v>5619.1397826803895</v>
      </c>
      <c r="H105" s="2">
        <f t="shared" si="26"/>
        <v>100.02907350664776</v>
      </c>
      <c r="J105" t="b">
        <f t="shared" si="21"/>
        <v>0</v>
      </c>
      <c r="K105" s="46">
        <f t="shared" si="22"/>
        <v>2.7000581470132956</v>
      </c>
      <c r="M105" s="2"/>
      <c r="O105" s="2"/>
    </row>
    <row r="106" spans="2:15" x14ac:dyDescent="0.25">
      <c r="B106">
        <v>91</v>
      </c>
      <c r="C106" s="2">
        <f t="shared" si="23"/>
        <v>5928.6147835988031</v>
      </c>
      <c r="D106" s="32">
        <f t="shared" si="27"/>
        <v>5813.2968220454868</v>
      </c>
      <c r="E106" s="2">
        <f t="shared" si="24"/>
        <v>5650.9112159638171</v>
      </c>
      <c r="F106" s="2">
        <f t="shared" si="25"/>
        <v>150.08723742531907</v>
      </c>
      <c r="G106" s="2">
        <f t="shared" si="20"/>
        <v>5650.9112159638171</v>
      </c>
      <c r="H106" s="2">
        <f t="shared" si="26"/>
        <v>150.08723742531907</v>
      </c>
      <c r="J106" t="b">
        <f t="shared" si="21"/>
        <v>0</v>
      </c>
      <c r="K106" s="46">
        <f t="shared" si="22"/>
        <v>2.8001744748506381</v>
      </c>
      <c r="M106" s="2"/>
      <c r="O106" s="2"/>
    </row>
    <row r="107" spans="2:15" x14ac:dyDescent="0.25">
      <c r="B107">
        <v>92</v>
      </c>
      <c r="C107" s="2">
        <f t="shared" si="23"/>
        <v>6012.1360335311911</v>
      </c>
      <c r="D107" s="32">
        <f t="shared" si="27"/>
        <v>5894.2004332169308</v>
      </c>
      <c r="E107" s="2">
        <f t="shared" si="24"/>
        <v>5682.8622895501958</v>
      </c>
      <c r="F107" s="2">
        <f t="shared" si="25"/>
        <v>200.17450867121966</v>
      </c>
      <c r="G107" s="2">
        <f t="shared" si="20"/>
        <v>5880.136449204073</v>
      </c>
      <c r="H107" s="2">
        <f t="shared" si="26"/>
        <v>0</v>
      </c>
      <c r="J107" t="b">
        <f t="shared" si="21"/>
        <v>1</v>
      </c>
      <c r="K107" s="46">
        <f t="shared" si="22"/>
        <v>2.9003490173424393</v>
      </c>
      <c r="M107" s="2"/>
      <c r="O107" s="2"/>
    </row>
    <row r="108" spans="2:15" x14ac:dyDescent="0.25">
      <c r="B108">
        <v>93</v>
      </c>
      <c r="C108" s="2">
        <f t="shared" si="23"/>
        <v>6096.1295247536345</v>
      </c>
      <c r="D108" s="32">
        <f t="shared" si="27"/>
        <v>5975.5341297286805</v>
      </c>
      <c r="E108" s="2">
        <f t="shared" si="24"/>
        <v>5913.3835955856539</v>
      </c>
      <c r="F108" s="2">
        <f t="shared" si="25"/>
        <v>50</v>
      </c>
      <c r="G108" s="2">
        <f t="shared" si="20"/>
        <v>5913.3835955856539</v>
      </c>
      <c r="H108" s="2">
        <f t="shared" si="26"/>
        <v>50</v>
      </c>
      <c r="J108" t="b">
        <f t="shared" si="21"/>
        <v>0</v>
      </c>
      <c r="K108" s="46">
        <f t="shared" si="22"/>
        <v>2.6</v>
      </c>
      <c r="M108" s="2"/>
      <c r="O108" s="2"/>
    </row>
    <row r="109" spans="2:15" x14ac:dyDescent="0.25">
      <c r="B109">
        <v>94</v>
      </c>
      <c r="C109" s="2">
        <f t="shared" si="23"/>
        <v>6180.5979273870453</v>
      </c>
      <c r="D109" s="32">
        <f t="shared" si="27"/>
        <v>6057.3001979236724</v>
      </c>
      <c r="E109" s="2">
        <f t="shared" si="24"/>
        <v>5946.8187261665926</v>
      </c>
      <c r="F109" s="2">
        <f t="shared" si="25"/>
        <v>100.02907350664776</v>
      </c>
      <c r="G109" s="2">
        <f t="shared" si="20"/>
        <v>5946.8187261665926</v>
      </c>
      <c r="H109" s="2">
        <f t="shared" si="26"/>
        <v>100.02907350664776</v>
      </c>
      <c r="J109" t="b">
        <f t="shared" si="21"/>
        <v>0</v>
      </c>
      <c r="K109" s="46">
        <f t="shared" si="22"/>
        <v>2.7000581470132956</v>
      </c>
      <c r="M109" s="2"/>
      <c r="O109" s="2"/>
    </row>
    <row r="110" spans="2:15" x14ac:dyDescent="0.25">
      <c r="B110">
        <v>95</v>
      </c>
      <c r="C110" s="2">
        <f t="shared" si="23"/>
        <v>6265.5439266495878</v>
      </c>
      <c r="D110" s="32">
        <f t="shared" si="27"/>
        <v>6139.5009362990913</v>
      </c>
      <c r="E110" s="2">
        <f t="shared" si="24"/>
        <v>5980.4429038368826</v>
      </c>
      <c r="F110" s="2">
        <f t="shared" si="25"/>
        <v>150.08723742531907</v>
      </c>
      <c r="G110" s="2">
        <f t="shared" si="20"/>
        <v>5980.4429038368826</v>
      </c>
      <c r="H110" s="2">
        <f t="shared" si="26"/>
        <v>150.08723742531907</v>
      </c>
      <c r="J110" t="b">
        <f t="shared" si="21"/>
        <v>0</v>
      </c>
      <c r="K110" s="46">
        <f t="shared" si="22"/>
        <v>2.8001744748506381</v>
      </c>
      <c r="M110" s="2"/>
      <c r="O110" s="2"/>
    </row>
    <row r="111" spans="2:15" x14ac:dyDescent="0.25">
      <c r="B111">
        <v>96</v>
      </c>
      <c r="C111" s="2">
        <f t="shared" si="23"/>
        <v>6350.9702229420391</v>
      </c>
      <c r="D111" s="32">
        <f t="shared" si="27"/>
        <v>6222.1386555709832</v>
      </c>
      <c r="E111" s="2">
        <f t="shared" si="24"/>
        <v>6014.257197496252</v>
      </c>
      <c r="F111" s="2">
        <f t="shared" si="25"/>
        <v>200.17450867121966</v>
      </c>
      <c r="G111" s="2">
        <f t="shared" si="20"/>
        <v>6211.5313571501292</v>
      </c>
      <c r="H111" s="2">
        <f t="shared" si="26"/>
        <v>0</v>
      </c>
      <c r="J111" t="b">
        <f t="shared" si="21"/>
        <v>1</v>
      </c>
      <c r="K111" s="46">
        <f t="shared" si="22"/>
        <v>2.9003490173424393</v>
      </c>
      <c r="M111" s="2"/>
      <c r="O111" s="2"/>
    </row>
    <row r="112" spans="2:15" x14ac:dyDescent="0.25">
      <c r="B112">
        <v>97</v>
      </c>
      <c r="C112" s="2">
        <f t="shared" si="23"/>
        <v>6436.879531933635</v>
      </c>
      <c r="D112" s="32">
        <f t="shared" si="27"/>
        <v>6305.2156787392096</v>
      </c>
      <c r="E112" s="2">
        <f t="shared" si="24"/>
        <v>6246.6522585218827</v>
      </c>
      <c r="F112" s="2">
        <f t="shared" si="25"/>
        <v>50</v>
      </c>
      <c r="G112" s="2">
        <f t="shared" ref="G112:G135" si="28">E112+IF(J112,F112-K112,0)</f>
        <v>6246.6522585218827</v>
      </c>
      <c r="H112" s="2">
        <f t="shared" si="26"/>
        <v>50</v>
      </c>
      <c r="J112" t="b">
        <f t="shared" ref="J112:J135" si="29">IF($D$8&gt;0,MOD(B112,$D$8)=0,MOD(B112,$O$14)=0)</f>
        <v>0</v>
      </c>
      <c r="K112" s="46">
        <f t="shared" ref="K112:K135" si="30">MIN(IF($D$6&lt;=0,99999999,$D$6),MAX($D$5,F112*$D$4+$D$3))+F112*$D$7</f>
        <v>2.6</v>
      </c>
      <c r="M112" s="2"/>
      <c r="O112" s="2"/>
    </row>
    <row r="113" spans="2:15" x14ac:dyDescent="0.25">
      <c r="B113">
        <v>98</v>
      </c>
      <c r="C113" s="2">
        <f t="shared" ref="C113:C135" si="31">C112*$G$7+$D$2</f>
        <v>6523.2745846484013</v>
      </c>
      <c r="D113" s="32">
        <f t="shared" si="27"/>
        <v>6388.7343411527499</v>
      </c>
      <c r="E113" s="2">
        <f t="shared" ref="E113:E135" si="32">G112*$G$7</f>
        <v>6281.9717385761287</v>
      </c>
      <c r="F113" s="2">
        <f t="shared" ref="F113:F135" si="33">H112*$G$6+$D$2</f>
        <v>100.02907350664776</v>
      </c>
      <c r="G113" s="2">
        <f t="shared" si="28"/>
        <v>6281.9717385761287</v>
      </c>
      <c r="H113" s="2">
        <f t="shared" ref="H113:H135" si="34">IF(J113,0,F113)</f>
        <v>100.02907350664776</v>
      </c>
      <c r="J113" t="b">
        <f t="shared" si="29"/>
        <v>0</v>
      </c>
      <c r="K113" s="46">
        <f t="shared" si="30"/>
        <v>2.7000581470132956</v>
      </c>
      <c r="M113" s="2"/>
      <c r="O113" s="2"/>
    </row>
    <row r="114" spans="2:15" x14ac:dyDescent="0.25">
      <c r="B114">
        <v>99</v>
      </c>
      <c r="C114" s="2">
        <f t="shared" si="31"/>
        <v>6610.1581275519693</v>
      </c>
      <c r="D114" s="32">
        <f t="shared" si="27"/>
        <v>6472.6969905753485</v>
      </c>
      <c r="E114" s="2">
        <f t="shared" si="32"/>
        <v>6317.4909201056089</v>
      </c>
      <c r="F114" s="2">
        <f t="shared" si="33"/>
        <v>150.08723742531907</v>
      </c>
      <c r="G114" s="2">
        <f t="shared" si="28"/>
        <v>6317.4909201056089</v>
      </c>
      <c r="H114" s="2">
        <f t="shared" si="34"/>
        <v>150.08723742531907</v>
      </c>
      <c r="J114" t="b">
        <f t="shared" si="29"/>
        <v>0</v>
      </c>
      <c r="K114" s="46">
        <f t="shared" si="30"/>
        <v>2.8001744748506381</v>
      </c>
      <c r="M114" s="2"/>
      <c r="O114" s="2"/>
    </row>
    <row r="115" spans="2:15" x14ac:dyDescent="0.25">
      <c r="B115">
        <v>100</v>
      </c>
      <c r="C115" s="2">
        <f t="shared" si="31"/>
        <v>6697.5329226388867</v>
      </c>
      <c r="D115" s="32">
        <f t="shared" si="27"/>
        <v>6557.1059872515125</v>
      </c>
      <c r="E115" s="2">
        <f t="shared" si="32"/>
        <v>6353.2109322514989</v>
      </c>
      <c r="F115" s="2">
        <f t="shared" si="33"/>
        <v>200.17450867121966</v>
      </c>
      <c r="G115" s="2">
        <f t="shared" si="28"/>
        <v>6550.4850919053761</v>
      </c>
      <c r="H115" s="2">
        <f t="shared" si="34"/>
        <v>0</v>
      </c>
      <c r="J115" t="b">
        <f t="shared" si="29"/>
        <v>1</v>
      </c>
      <c r="K115" s="46">
        <f t="shared" si="30"/>
        <v>2.9003490173424393</v>
      </c>
      <c r="M115" s="2"/>
      <c r="O115" s="2"/>
    </row>
    <row r="116" spans="2:15" x14ac:dyDescent="0.25">
      <c r="B116">
        <v>101</v>
      </c>
      <c r="C116" s="2">
        <f t="shared" si="31"/>
        <v>6785.40174752042</v>
      </c>
      <c r="D116" s="32">
        <f t="shared" si="27"/>
        <v>6641.9637039728595</v>
      </c>
      <c r="E116" s="2">
        <f t="shared" si="32"/>
        <v>6587.52248697304</v>
      </c>
      <c r="F116" s="2">
        <f t="shared" si="33"/>
        <v>50</v>
      </c>
      <c r="G116" s="2">
        <f t="shared" si="28"/>
        <v>6587.52248697304</v>
      </c>
      <c r="H116" s="2">
        <f t="shared" si="34"/>
        <v>50</v>
      </c>
      <c r="J116" t="b">
        <f t="shared" si="29"/>
        <v>0</v>
      </c>
      <c r="K116" s="46">
        <f t="shared" si="30"/>
        <v>2.6</v>
      </c>
      <c r="M116" s="2"/>
      <c r="O116" s="2"/>
    </row>
    <row r="117" spans="2:15" x14ac:dyDescent="0.25">
      <c r="B117">
        <v>102</v>
      </c>
      <c r="C117" s="2">
        <f t="shared" si="31"/>
        <v>6873.7673955128539</v>
      </c>
      <c r="D117" s="32">
        <f t="shared" si="27"/>
        <v>6727.2725261448186</v>
      </c>
      <c r="E117" s="2">
        <f t="shared" si="32"/>
        <v>6624.7692968571873</v>
      </c>
      <c r="F117" s="2">
        <f t="shared" si="33"/>
        <v>100.02907350664776</v>
      </c>
      <c r="G117" s="2">
        <f t="shared" si="28"/>
        <v>6624.7692968571873</v>
      </c>
      <c r="H117" s="2">
        <f t="shared" si="34"/>
        <v>100.02907350664776</v>
      </c>
      <c r="J117" t="b">
        <f t="shared" si="29"/>
        <v>0</v>
      </c>
      <c r="K117" s="46">
        <f t="shared" si="30"/>
        <v>2.7000581470132956</v>
      </c>
      <c r="M117" s="2"/>
      <c r="O117" s="2"/>
    </row>
    <row r="118" spans="2:15" x14ac:dyDescent="0.25">
      <c r="B118">
        <v>103</v>
      </c>
      <c r="C118" s="2">
        <f t="shared" si="31"/>
        <v>6962.6326757262896</v>
      </c>
      <c r="D118" s="32">
        <f t="shared" si="27"/>
        <v>6813.0348518536866</v>
      </c>
      <c r="E118" s="2">
        <f t="shared" si="32"/>
        <v>6662.226705619636</v>
      </c>
      <c r="F118" s="2">
        <f t="shared" si="33"/>
        <v>150.08723742531907</v>
      </c>
      <c r="G118" s="2">
        <f t="shared" si="28"/>
        <v>6662.226705619636</v>
      </c>
      <c r="H118" s="2">
        <f t="shared" si="34"/>
        <v>150.08723742531907</v>
      </c>
      <c r="J118" t="b">
        <f t="shared" si="29"/>
        <v>0</v>
      </c>
      <c r="K118" s="46">
        <f t="shared" si="30"/>
        <v>2.8001744748506381</v>
      </c>
      <c r="M118" s="2"/>
      <c r="O118" s="2"/>
    </row>
    <row r="119" spans="2:15" x14ac:dyDescent="0.25">
      <c r="B119">
        <v>104</v>
      </c>
      <c r="C119" s="2">
        <f t="shared" si="31"/>
        <v>7052.0004131539445</v>
      </c>
      <c r="D119" s="32">
        <f t="shared" si="27"/>
        <v>6899.253091934037</v>
      </c>
      <c r="E119" s="2">
        <f t="shared" si="32"/>
        <v>6699.8959040170639</v>
      </c>
      <c r="F119" s="2">
        <f t="shared" si="33"/>
        <v>200.17450867121966</v>
      </c>
      <c r="G119" s="2">
        <f t="shared" si="28"/>
        <v>6897.1700636709411</v>
      </c>
      <c r="H119" s="2">
        <f t="shared" si="34"/>
        <v>0</v>
      </c>
      <c r="J119" t="b">
        <f t="shared" si="29"/>
        <v>1</v>
      </c>
      <c r="K119" s="46">
        <f t="shared" si="30"/>
        <v>2.9003490173424393</v>
      </c>
      <c r="M119" s="2"/>
      <c r="O119" s="2"/>
    </row>
    <row r="120" spans="2:15" x14ac:dyDescent="0.25">
      <c r="B120">
        <v>105</v>
      </c>
      <c r="C120" s="2">
        <f t="shared" si="31"/>
        <v>7141.8734487619586</v>
      </c>
      <c r="D120" s="32">
        <f t="shared" si="27"/>
        <v>6985.929670036493</v>
      </c>
      <c r="E120" s="2">
        <f t="shared" si="32"/>
        <v>6936.1676659725963</v>
      </c>
      <c r="F120" s="2">
        <f t="shared" si="33"/>
        <v>50</v>
      </c>
      <c r="G120" s="2">
        <f t="shared" si="28"/>
        <v>6936.1676659725963</v>
      </c>
      <c r="H120" s="2">
        <f t="shared" si="34"/>
        <v>50</v>
      </c>
      <c r="J120" t="b">
        <f t="shared" si="29"/>
        <v>0</v>
      </c>
      <c r="K120" s="46">
        <f t="shared" si="30"/>
        <v>2.6</v>
      </c>
      <c r="M120" s="2"/>
      <c r="O120" s="2"/>
    </row>
    <row r="121" spans="2:15" x14ac:dyDescent="0.25">
      <c r="B121">
        <v>106</v>
      </c>
      <c r="C121" s="2">
        <f t="shared" si="31"/>
        <v>7232.2546395797081</v>
      </c>
      <c r="D121" s="32">
        <f t="shared" si="27"/>
        <v>7073.0670226958564</v>
      </c>
      <c r="E121" s="2">
        <f t="shared" si="32"/>
        <v>6975.3857663874251</v>
      </c>
      <c r="F121" s="2">
        <f t="shared" si="33"/>
        <v>100.02907350664776</v>
      </c>
      <c r="G121" s="2">
        <f t="shared" si="28"/>
        <v>6975.3857663874251</v>
      </c>
      <c r="H121" s="2">
        <f t="shared" si="34"/>
        <v>100.02907350664776</v>
      </c>
      <c r="J121" t="b">
        <f t="shared" si="29"/>
        <v>0</v>
      </c>
      <c r="K121" s="46">
        <f t="shared" si="30"/>
        <v>2.7000581470132956</v>
      </c>
      <c r="M121" s="2"/>
      <c r="O121" s="2"/>
    </row>
    <row r="122" spans="2:15" x14ac:dyDescent="0.25">
      <c r="B122">
        <v>107</v>
      </c>
      <c r="C122" s="2">
        <f t="shared" si="31"/>
        <v>7323.1468587906284</v>
      </c>
      <c r="D122" s="32">
        <f t="shared" si="27"/>
        <v>7160.6675993996005</v>
      </c>
      <c r="E122" s="2">
        <f t="shared" si="32"/>
        <v>7014.825611643817</v>
      </c>
      <c r="F122" s="2">
        <f t="shared" si="33"/>
        <v>150.08723742531907</v>
      </c>
      <c r="G122" s="2">
        <f t="shared" si="28"/>
        <v>7014.825611643817</v>
      </c>
      <c r="H122" s="2">
        <f t="shared" si="34"/>
        <v>150.08723742531907</v>
      </c>
      <c r="J122" t="b">
        <f t="shared" si="29"/>
        <v>0</v>
      </c>
      <c r="K122" s="46">
        <f t="shared" si="30"/>
        <v>2.8001744748506381</v>
      </c>
      <c r="M122" s="2"/>
      <c r="O122" s="2"/>
    </row>
    <row r="123" spans="2:15" x14ac:dyDescent="0.25">
      <c r="B123">
        <v>108</v>
      </c>
      <c r="C123" s="2">
        <f t="shared" si="31"/>
        <v>7414.5529958235511</v>
      </c>
      <c r="D123" s="32">
        <f t="shared" si="27"/>
        <v>7248.7338626567271</v>
      </c>
      <c r="E123" s="2">
        <f t="shared" si="32"/>
        <v>7054.4884555193448</v>
      </c>
      <c r="F123" s="2">
        <f t="shared" si="33"/>
        <v>200.17450867121966</v>
      </c>
      <c r="G123" s="2">
        <f t="shared" si="28"/>
        <v>7251.762615173222</v>
      </c>
      <c r="H123" s="2">
        <f t="shared" si="34"/>
        <v>0</v>
      </c>
      <c r="J123" t="b">
        <f t="shared" si="29"/>
        <v>1</v>
      </c>
      <c r="K123" s="46">
        <f t="shared" si="30"/>
        <v>2.9003490173424393</v>
      </c>
      <c r="M123" s="2"/>
      <c r="O123" s="2"/>
    </row>
    <row r="124" spans="2:15" x14ac:dyDescent="0.25">
      <c r="B124">
        <v>109</v>
      </c>
      <c r="C124" s="2">
        <f t="shared" si="31"/>
        <v>7506.4759564445585</v>
      </c>
      <c r="D124" s="32">
        <f t="shared" ref="D124:D135" si="35">D123*(1+$G$3-J$11)^(1/12)+$D$2</f>
        <v>7337.2682880669881</v>
      </c>
      <c r="E124" s="2">
        <f t="shared" si="32"/>
        <v>7292.7651353143619</v>
      </c>
      <c r="F124" s="2">
        <f t="shared" si="33"/>
        <v>50</v>
      </c>
      <c r="G124" s="2">
        <f t="shared" si="28"/>
        <v>7292.7651353143619</v>
      </c>
      <c r="H124" s="2">
        <f t="shared" si="34"/>
        <v>50</v>
      </c>
      <c r="J124" t="b">
        <f t="shared" si="29"/>
        <v>0</v>
      </c>
      <c r="K124" s="46">
        <f t="shared" si="30"/>
        <v>2.6</v>
      </c>
      <c r="M124" s="2"/>
      <c r="O124" s="2"/>
    </row>
    <row r="125" spans="2:15" x14ac:dyDescent="0.25">
      <c r="B125">
        <v>110</v>
      </c>
      <c r="C125" s="2">
        <f t="shared" si="31"/>
        <v>7598.918662849358</v>
      </c>
      <c r="D125" s="32">
        <f t="shared" si="35"/>
        <v>7426.2733643904785</v>
      </c>
      <c r="E125" s="2">
        <f t="shared" si="32"/>
        <v>7333.9994896656299</v>
      </c>
      <c r="F125" s="2">
        <f t="shared" si="33"/>
        <v>100.02907350664776</v>
      </c>
      <c r="G125" s="2">
        <f t="shared" si="28"/>
        <v>7333.9994896656299</v>
      </c>
      <c r="H125" s="2">
        <f t="shared" si="34"/>
        <v>100.02907350664776</v>
      </c>
      <c r="J125" t="b">
        <f t="shared" si="29"/>
        <v>0</v>
      </c>
      <c r="K125" s="46">
        <f t="shared" si="30"/>
        <v>2.7000581470132956</v>
      </c>
      <c r="M125" s="2"/>
      <c r="O125" s="2"/>
    </row>
    <row r="126" spans="2:15" x14ac:dyDescent="0.25">
      <c r="B126">
        <v>111</v>
      </c>
      <c r="C126" s="2">
        <f t="shared" si="31"/>
        <v>7691.8840537561755</v>
      </c>
      <c r="D126" s="32">
        <f t="shared" si="35"/>
        <v>7515.7515936175942</v>
      </c>
      <c r="E126" s="2">
        <f t="shared" si="32"/>
        <v>7375.4669890513551</v>
      </c>
      <c r="F126" s="2">
        <f t="shared" si="33"/>
        <v>150.08723742531907</v>
      </c>
      <c r="G126" s="2">
        <f t="shared" si="28"/>
        <v>7375.4669890513551</v>
      </c>
      <c r="H126" s="2">
        <f t="shared" si="34"/>
        <v>150.08723742531907</v>
      </c>
      <c r="J126" t="b">
        <f t="shared" si="29"/>
        <v>0</v>
      </c>
      <c r="K126" s="46">
        <f t="shared" si="30"/>
        <v>2.8001744748506381</v>
      </c>
      <c r="M126" s="2"/>
      <c r="O126" s="2"/>
    </row>
    <row r="127" spans="2:15" x14ac:dyDescent="0.25">
      <c r="B127">
        <v>112</v>
      </c>
      <c r="C127" s="2">
        <f t="shared" si="31"/>
        <v>7785.3750844991773</v>
      </c>
      <c r="D127" s="32">
        <f t="shared" si="35"/>
        <v>7605.7054910393663</v>
      </c>
      <c r="E127" s="2">
        <f t="shared" si="32"/>
        <v>7417.1689517074601</v>
      </c>
      <c r="F127" s="2">
        <f t="shared" si="33"/>
        <v>200.17450867121966</v>
      </c>
      <c r="G127" s="2">
        <f t="shared" si="28"/>
        <v>7614.4431113613373</v>
      </c>
      <c r="H127" s="2">
        <f t="shared" si="34"/>
        <v>0</v>
      </c>
      <c r="J127" t="b">
        <f t="shared" si="29"/>
        <v>1</v>
      </c>
      <c r="K127" s="46">
        <f t="shared" si="30"/>
        <v>2.9003490173424393</v>
      </c>
      <c r="M127" s="2"/>
      <c r="O127" s="2"/>
    </row>
    <row r="128" spans="2:15" x14ac:dyDescent="0.25">
      <c r="B128">
        <v>113</v>
      </c>
      <c r="C128" s="2">
        <f t="shared" si="31"/>
        <v>7879.3947271224179</v>
      </c>
      <c r="D128" s="32">
        <f t="shared" si="35"/>
        <v>7696.1375853181671</v>
      </c>
      <c r="E128" s="2">
        <f t="shared" si="32"/>
        <v>7657.4962797571006</v>
      </c>
      <c r="F128" s="2">
        <f t="shared" si="33"/>
        <v>50</v>
      </c>
      <c r="G128" s="2">
        <f t="shared" si="28"/>
        <v>7657.4962797571006</v>
      </c>
      <c r="H128" s="2">
        <f t="shared" si="34"/>
        <v>50</v>
      </c>
      <c r="J128" t="b">
        <f t="shared" si="29"/>
        <v>0</v>
      </c>
      <c r="K128" s="46">
        <f t="shared" si="30"/>
        <v>2.6</v>
      </c>
      <c r="M128" s="2"/>
      <c r="O128" s="2"/>
    </row>
    <row r="129" spans="2:15" x14ac:dyDescent="0.25">
      <c r="B129">
        <v>114</v>
      </c>
      <c r="C129" s="2">
        <f t="shared" si="31"/>
        <v>7973.9459704743222</v>
      </c>
      <c r="D129" s="32">
        <f t="shared" si="35"/>
        <v>7787.0504185587934</v>
      </c>
      <c r="E129" s="2">
        <f t="shared" si="32"/>
        <v>7700.7928770263625</v>
      </c>
      <c r="F129" s="2">
        <f t="shared" si="33"/>
        <v>100.02907350664776</v>
      </c>
      <c r="G129" s="2">
        <f t="shared" si="28"/>
        <v>7700.7928770263625</v>
      </c>
      <c r="H129" s="2">
        <f t="shared" si="34"/>
        <v>100.02907350664776</v>
      </c>
      <c r="J129" t="b">
        <f t="shared" si="29"/>
        <v>0</v>
      </c>
      <c r="K129" s="46">
        <f t="shared" si="30"/>
        <v>2.7000581470132956</v>
      </c>
      <c r="M129" s="2"/>
      <c r="O129" s="2"/>
    </row>
    <row r="130" spans="2:15" x14ac:dyDescent="0.25">
      <c r="B130">
        <v>115</v>
      </c>
      <c r="C130" s="2">
        <f t="shared" si="31"/>
        <v>8069.0318203026982</v>
      </c>
      <c r="D130" s="32">
        <f t="shared" si="35"/>
        <v>7878.4465463799243</v>
      </c>
      <c r="E130" s="2">
        <f t="shared" si="32"/>
        <v>7744.3342795513645</v>
      </c>
      <c r="F130" s="2">
        <f t="shared" si="33"/>
        <v>150.08723742531907</v>
      </c>
      <c r="G130" s="2">
        <f t="shared" si="28"/>
        <v>7744.3342795513645</v>
      </c>
      <c r="H130" s="2">
        <f t="shared" si="34"/>
        <v>150.08723742531907</v>
      </c>
      <c r="J130" t="b">
        <f t="shared" si="29"/>
        <v>0</v>
      </c>
      <c r="K130" s="46">
        <f t="shared" si="30"/>
        <v>2.8001744748506381</v>
      </c>
      <c r="M130" s="2"/>
      <c r="O130" s="2"/>
    </row>
    <row r="131" spans="2:15" x14ac:dyDescent="0.25">
      <c r="B131">
        <v>116</v>
      </c>
      <c r="C131" s="2">
        <f t="shared" si="31"/>
        <v>8164.6552993502892</v>
      </c>
      <c r="D131" s="32">
        <f t="shared" si="35"/>
        <v>7970.3285379859644</v>
      </c>
      <c r="E131" s="2">
        <f t="shared" si="32"/>
        <v>7788.1218714966144</v>
      </c>
      <c r="F131" s="2">
        <f t="shared" si="33"/>
        <v>200.17450867121966</v>
      </c>
      <c r="G131" s="2">
        <f t="shared" si="28"/>
        <v>7985.3960311504916</v>
      </c>
      <c r="H131" s="2">
        <f t="shared" si="34"/>
        <v>0</v>
      </c>
      <c r="J131" t="b">
        <f t="shared" si="29"/>
        <v>1</v>
      </c>
      <c r="K131" s="46">
        <f t="shared" si="30"/>
        <v>2.9003490173424393</v>
      </c>
      <c r="M131" s="2"/>
      <c r="O131" s="2"/>
    </row>
    <row r="132" spans="2:15" x14ac:dyDescent="0.25">
      <c r="B132">
        <v>117</v>
      </c>
      <c r="C132" s="2">
        <f t="shared" si="31"/>
        <v>8260.8194474508655</v>
      </c>
      <c r="D132" s="32">
        <f t="shared" si="35"/>
        <v>8062.6989762392641</v>
      </c>
      <c r="E132" s="2">
        <f t="shared" si="32"/>
        <v>8030.5466212866259</v>
      </c>
      <c r="F132" s="2">
        <f t="shared" si="33"/>
        <v>50</v>
      </c>
      <c r="G132" s="2">
        <f t="shared" si="28"/>
        <v>8030.5466212866259</v>
      </c>
      <c r="H132" s="2">
        <f t="shared" si="34"/>
        <v>50</v>
      </c>
      <c r="J132" t="b">
        <f t="shared" si="29"/>
        <v>0</v>
      </c>
      <c r="K132" s="46">
        <f t="shared" si="30"/>
        <v>2.6</v>
      </c>
      <c r="M132" s="2"/>
      <c r="O132" s="2"/>
    </row>
    <row r="133" spans="2:15" x14ac:dyDescent="0.25">
      <c r="B133">
        <v>118</v>
      </c>
      <c r="C133" s="2">
        <f t="shared" si="31"/>
        <v>8357.5273216258574</v>
      </c>
      <c r="D133" s="32">
        <f t="shared" si="35"/>
        <v>8155.5604577327249</v>
      </c>
      <c r="E133" s="2">
        <f t="shared" si="32"/>
        <v>8075.9524994237163</v>
      </c>
      <c r="F133" s="2">
        <f t="shared" si="33"/>
        <v>100.02907350664776</v>
      </c>
      <c r="G133" s="2">
        <f t="shared" si="28"/>
        <v>8075.9524994237163</v>
      </c>
      <c r="H133" s="2">
        <f t="shared" si="34"/>
        <v>100.02907350664776</v>
      </c>
      <c r="J133" t="b">
        <f t="shared" si="29"/>
        <v>0</v>
      </c>
      <c r="K133" s="46">
        <f t="shared" si="30"/>
        <v>2.7000581470132956</v>
      </c>
      <c r="M133" s="2"/>
      <c r="O133" s="2"/>
    </row>
    <row r="134" spans="2:15" x14ac:dyDescent="0.25">
      <c r="B134">
        <v>119</v>
      </c>
      <c r="C134" s="2">
        <f t="shared" si="31"/>
        <v>8454.7819961815421</v>
      </c>
      <c r="D134" s="32">
        <f t="shared" si="35"/>
        <v>8248.9155928627933</v>
      </c>
      <c r="E134" s="2">
        <f t="shared" si="32"/>
        <v>8121.6151089972373</v>
      </c>
      <c r="F134" s="2">
        <f t="shared" si="33"/>
        <v>150.08723742531907</v>
      </c>
      <c r="G134" s="2">
        <f t="shared" si="28"/>
        <v>8121.6151089972373</v>
      </c>
      <c r="H134" s="2">
        <f t="shared" si="34"/>
        <v>150.08723742531907</v>
      </c>
      <c r="J134" t="b">
        <f t="shared" si="29"/>
        <v>0</v>
      </c>
      <c r="K134" s="46">
        <f t="shared" si="30"/>
        <v>2.8001744748506381</v>
      </c>
      <c r="M134" s="2"/>
      <c r="O134" s="2"/>
    </row>
    <row r="135" spans="2:15" x14ac:dyDescent="0.25">
      <c r="B135">
        <v>120</v>
      </c>
      <c r="C135" s="2">
        <f t="shared" si="31"/>
        <v>8552.5865628067695</v>
      </c>
      <c r="D135" s="32">
        <f t="shared" si="35"/>
        <v>8342.7670059028369</v>
      </c>
      <c r="E135" s="2">
        <f t="shared" si="32"/>
        <v>8167.5359016040547</v>
      </c>
      <c r="F135" s="2">
        <f t="shared" si="33"/>
        <v>200.17450867121966</v>
      </c>
      <c r="G135" s="2">
        <f t="shared" si="28"/>
        <v>8364.8100612579328</v>
      </c>
      <c r="H135" s="2">
        <f t="shared" si="34"/>
        <v>0</v>
      </c>
      <c r="J135" t="b">
        <f t="shared" si="29"/>
        <v>1</v>
      </c>
      <c r="K135" s="46">
        <f t="shared" si="30"/>
        <v>2.9003490173424393</v>
      </c>
      <c r="M135" s="2"/>
      <c r="O135" s="2"/>
    </row>
    <row r="136" spans="2:15" x14ac:dyDescent="0.25">
      <c r="C136" s="2"/>
      <c r="E136" s="2"/>
      <c r="F136" s="2"/>
      <c r="G136" s="33"/>
      <c r="H136" s="35"/>
      <c r="K136" s="2"/>
      <c r="L136" s="2"/>
      <c r="N136" s="2"/>
    </row>
    <row r="137" spans="2:15" x14ac:dyDescent="0.25">
      <c r="C137" s="2"/>
      <c r="E137" s="2"/>
      <c r="F137" s="2"/>
      <c r="G137" s="34"/>
      <c r="H137" s="35"/>
      <c r="K137" s="2"/>
      <c r="L137" s="2"/>
      <c r="N137" s="2"/>
    </row>
    <row r="138" spans="2:15" x14ac:dyDescent="0.25">
      <c r="C138" s="2"/>
      <c r="E138" s="2"/>
      <c r="F138" s="2"/>
      <c r="G138" s="2"/>
      <c r="H138" s="2"/>
      <c r="K138" s="2"/>
      <c r="L138" s="2"/>
      <c r="N138" s="2"/>
    </row>
    <row r="139" spans="2:15" x14ac:dyDescent="0.25">
      <c r="C139" s="2"/>
      <c r="E139" s="2"/>
      <c r="F139" s="2"/>
      <c r="G139" s="2"/>
      <c r="H139" s="2"/>
      <c r="K139" s="2"/>
      <c r="L139" s="2"/>
      <c r="N139" s="2"/>
    </row>
    <row r="140" spans="2:15" x14ac:dyDescent="0.25">
      <c r="C140" s="2"/>
      <c r="E140" s="2"/>
      <c r="F140" s="2"/>
      <c r="G140" s="2"/>
      <c r="H140" s="2"/>
      <c r="K140" s="2"/>
      <c r="L140" s="2"/>
      <c r="N140" s="2"/>
    </row>
    <row r="141" spans="2:15" x14ac:dyDescent="0.25">
      <c r="C141" s="2"/>
      <c r="E141" s="2"/>
      <c r="F141" s="2"/>
      <c r="G141" s="2"/>
      <c r="H141" s="2"/>
      <c r="K141" s="2"/>
      <c r="L141" s="2"/>
      <c r="N141" s="2"/>
    </row>
    <row r="142" spans="2:15" x14ac:dyDescent="0.25">
      <c r="C142" s="2"/>
      <c r="E142" s="2"/>
      <c r="F142" s="2"/>
      <c r="G142" s="2"/>
      <c r="H142" s="2"/>
      <c r="K142" s="2"/>
      <c r="L142" s="2"/>
      <c r="N142" s="2"/>
    </row>
    <row r="143" spans="2:15" x14ac:dyDescent="0.25">
      <c r="C143" s="2"/>
      <c r="E143" s="2"/>
      <c r="F143" s="2"/>
      <c r="G143" s="2"/>
      <c r="H143" s="2"/>
      <c r="K143" s="2"/>
      <c r="L143" s="2"/>
      <c r="N143" s="2"/>
    </row>
    <row r="144" spans="2:15" x14ac:dyDescent="0.25">
      <c r="C144" s="2"/>
      <c r="E144" s="2"/>
      <c r="F144" s="2"/>
      <c r="G144" s="2"/>
      <c r="H144" s="2"/>
      <c r="K144" s="2"/>
      <c r="L144" s="2"/>
      <c r="N144" s="2"/>
    </row>
    <row r="145" spans="3:14" x14ac:dyDescent="0.25">
      <c r="C145" s="2"/>
      <c r="E145" s="2"/>
      <c r="F145" s="2"/>
      <c r="G145" s="2"/>
      <c r="H145" s="2"/>
      <c r="K145" s="2"/>
      <c r="L145" s="2"/>
      <c r="N145" s="2"/>
    </row>
    <row r="146" spans="3:14" x14ac:dyDescent="0.25">
      <c r="C146" s="2"/>
      <c r="E146" s="2"/>
      <c r="F146" s="2"/>
      <c r="G146" s="2"/>
      <c r="H146" s="2"/>
      <c r="K146" s="2"/>
      <c r="L146" s="2"/>
      <c r="N146" s="2"/>
    </row>
    <row r="147" spans="3:14" x14ac:dyDescent="0.25">
      <c r="C147" s="2"/>
      <c r="E147" s="2"/>
      <c r="F147" s="2"/>
      <c r="G147" s="2"/>
      <c r="H147" s="2"/>
      <c r="K147" s="2"/>
      <c r="L147" s="2"/>
      <c r="N147" s="2"/>
    </row>
    <row r="148" spans="3:14" x14ac:dyDescent="0.25">
      <c r="C148" s="2"/>
      <c r="E148" s="2"/>
      <c r="F148" s="2"/>
      <c r="G148" s="2"/>
      <c r="H148" s="2"/>
      <c r="K148" s="2"/>
      <c r="L148" s="2"/>
      <c r="N148" s="2"/>
    </row>
    <row r="149" spans="3:14" x14ac:dyDescent="0.25">
      <c r="C149" s="2"/>
      <c r="E149" s="2"/>
      <c r="F149" s="2"/>
      <c r="G149" s="2"/>
      <c r="H149" s="2"/>
      <c r="K149" s="2"/>
      <c r="L149" s="2"/>
      <c r="N149" s="2"/>
    </row>
    <row r="150" spans="3:14" x14ac:dyDescent="0.25">
      <c r="C150" s="2"/>
      <c r="E150" s="2"/>
      <c r="F150" s="2"/>
      <c r="G150" s="2"/>
      <c r="H150" s="2"/>
      <c r="K150" s="2"/>
      <c r="L150" s="2"/>
      <c r="N150" s="2"/>
    </row>
    <row r="151" spans="3:14" x14ac:dyDescent="0.25">
      <c r="C151" s="2"/>
      <c r="E151" s="2"/>
      <c r="F151" s="2"/>
      <c r="G151" s="2"/>
      <c r="H151" s="2"/>
      <c r="K151" s="2"/>
      <c r="L151" s="2"/>
      <c r="N151" s="2"/>
    </row>
    <row r="152" spans="3:14" x14ac:dyDescent="0.25">
      <c r="C152" s="2"/>
      <c r="E152" s="2"/>
      <c r="F152" s="2"/>
      <c r="G152" s="2"/>
      <c r="H152" s="2"/>
      <c r="K152" s="2"/>
      <c r="L152" s="2"/>
      <c r="N152" s="2"/>
    </row>
    <row r="153" spans="3:14" x14ac:dyDescent="0.25">
      <c r="C153" s="2"/>
      <c r="E153" s="2"/>
      <c r="F153" s="2"/>
      <c r="G153" s="2"/>
      <c r="H153" s="2"/>
      <c r="K153" s="2"/>
      <c r="L153" s="2"/>
      <c r="N153" s="2"/>
    </row>
    <row r="154" spans="3:14" x14ac:dyDescent="0.25">
      <c r="C154" s="2"/>
      <c r="E154" s="2"/>
      <c r="F154" s="2"/>
      <c r="G154" s="2"/>
      <c r="H154" s="2"/>
      <c r="K154" s="2"/>
      <c r="L154" s="2"/>
      <c r="N154" s="2"/>
    </row>
    <row r="155" spans="3:14" x14ac:dyDescent="0.25">
      <c r="C155" s="2"/>
      <c r="E155" s="2"/>
      <c r="F155" s="2"/>
      <c r="G155" s="2"/>
      <c r="H155" s="2"/>
      <c r="K155" s="2"/>
      <c r="L155" s="2"/>
      <c r="N155" s="2"/>
    </row>
    <row r="156" spans="3:14" x14ac:dyDescent="0.25">
      <c r="C156" s="2"/>
      <c r="E156" s="2"/>
      <c r="F156" s="2"/>
      <c r="G156" s="2"/>
      <c r="H156" s="2"/>
      <c r="K156" s="2"/>
      <c r="L156" s="2"/>
      <c r="N156" s="2"/>
    </row>
    <row r="157" spans="3:14" x14ac:dyDescent="0.25">
      <c r="C157" s="2"/>
      <c r="E157" s="2"/>
      <c r="F157" s="2"/>
      <c r="G157" s="2"/>
      <c r="H157" s="2"/>
      <c r="K157" s="2"/>
      <c r="L157" s="2"/>
      <c r="N157" s="2"/>
    </row>
    <row r="158" spans="3:14" x14ac:dyDescent="0.25">
      <c r="C158" s="2"/>
      <c r="E158" s="2"/>
      <c r="F158" s="2"/>
      <c r="G158" s="2"/>
      <c r="H158" s="2"/>
      <c r="K158" s="2"/>
      <c r="L158" s="2"/>
      <c r="N158" s="2"/>
    </row>
    <row r="159" spans="3:14" x14ac:dyDescent="0.25">
      <c r="C159" s="2"/>
      <c r="E159" s="2"/>
      <c r="F159" s="2"/>
      <c r="G159" s="2"/>
      <c r="H159" s="2"/>
      <c r="K159" s="2"/>
      <c r="L159" s="2"/>
      <c r="N159" s="2"/>
    </row>
    <row r="160" spans="3:14" x14ac:dyDescent="0.25">
      <c r="C160" s="2"/>
      <c r="E160" s="2"/>
      <c r="F160" s="2"/>
      <c r="G160" s="2"/>
      <c r="H160" s="2"/>
      <c r="K160" s="2"/>
      <c r="L160" s="2"/>
      <c r="N160" s="2"/>
    </row>
    <row r="161" spans="3:14" x14ac:dyDescent="0.25">
      <c r="C161" s="2"/>
      <c r="E161" s="2"/>
      <c r="F161" s="2"/>
      <c r="G161" s="2"/>
      <c r="H161" s="2"/>
      <c r="K161" s="2"/>
      <c r="L161" s="2"/>
      <c r="N161" s="2"/>
    </row>
    <row r="162" spans="3:14" x14ac:dyDescent="0.25">
      <c r="C162" s="2"/>
      <c r="E162" s="2"/>
      <c r="F162" s="2"/>
      <c r="G162" s="2"/>
      <c r="H162" s="2"/>
      <c r="K162" s="2"/>
      <c r="L162" s="2"/>
      <c r="N162" s="2"/>
    </row>
    <row r="163" spans="3:14" x14ac:dyDescent="0.25">
      <c r="C163" s="2"/>
      <c r="E163" s="2"/>
      <c r="F163" s="2"/>
      <c r="G163" s="2"/>
      <c r="H163" s="2"/>
      <c r="K163" s="2"/>
      <c r="L163" s="2"/>
      <c r="N163" s="2"/>
    </row>
    <row r="164" spans="3:14" x14ac:dyDescent="0.25">
      <c r="C164" s="2"/>
      <c r="E164" s="2"/>
      <c r="F164" s="2"/>
      <c r="G164" s="2"/>
      <c r="H164" s="2"/>
      <c r="K164" s="2"/>
      <c r="L164" s="2"/>
      <c r="N164" s="2"/>
    </row>
    <row r="165" spans="3:14" x14ac:dyDescent="0.25">
      <c r="C165" s="2"/>
      <c r="E165" s="2"/>
      <c r="F165" s="2"/>
      <c r="G165" s="2"/>
      <c r="H165" s="2"/>
      <c r="K165" s="2"/>
      <c r="L165" s="2"/>
      <c r="N165" s="2"/>
    </row>
    <row r="166" spans="3:14" x14ac:dyDescent="0.25">
      <c r="C166" s="2"/>
      <c r="E166" s="2"/>
      <c r="F166" s="2"/>
      <c r="G166" s="2"/>
      <c r="H166" s="2"/>
      <c r="K166" s="2"/>
      <c r="L166" s="2"/>
      <c r="N166" s="2"/>
    </row>
    <row r="167" spans="3:14" x14ac:dyDescent="0.25">
      <c r="C167" s="2"/>
      <c r="E167" s="2"/>
      <c r="F167" s="2"/>
      <c r="G167" s="2"/>
      <c r="H167" s="2"/>
      <c r="K167" s="2"/>
      <c r="L167" s="2"/>
      <c r="N167" s="2"/>
    </row>
    <row r="168" spans="3:14" x14ac:dyDescent="0.25">
      <c r="C168" s="2"/>
      <c r="E168" s="2"/>
      <c r="F168" s="2"/>
      <c r="G168" s="2"/>
      <c r="H168" s="2"/>
      <c r="K168" s="2"/>
      <c r="L168" s="2"/>
      <c r="N168" s="2"/>
    </row>
    <row r="169" spans="3:14" x14ac:dyDescent="0.25">
      <c r="C169" s="2"/>
      <c r="E169" s="2"/>
      <c r="F169" s="2"/>
      <c r="G169" s="2"/>
      <c r="H169" s="2"/>
      <c r="K169" s="2"/>
      <c r="L169" s="2"/>
      <c r="N169" s="2"/>
    </row>
    <row r="170" spans="3:14" x14ac:dyDescent="0.25">
      <c r="C170" s="2"/>
      <c r="E170" s="2"/>
      <c r="F170" s="2"/>
      <c r="G170" s="2"/>
      <c r="H170" s="2"/>
      <c r="K170" s="2"/>
      <c r="L170" s="2"/>
      <c r="N170" s="2"/>
    </row>
    <row r="171" spans="3:14" x14ac:dyDescent="0.25">
      <c r="C171" s="2"/>
      <c r="E171" s="2"/>
      <c r="F171" s="2"/>
      <c r="G171" s="2"/>
      <c r="H171" s="2"/>
      <c r="K171" s="2"/>
      <c r="L171" s="2"/>
      <c r="N171" s="2"/>
    </row>
    <row r="172" spans="3:14" x14ac:dyDescent="0.25">
      <c r="C172" s="2"/>
      <c r="E172" s="2"/>
      <c r="F172" s="2"/>
      <c r="G172" s="2"/>
      <c r="H172" s="2"/>
      <c r="K172" s="2"/>
      <c r="L172" s="2"/>
      <c r="N172" s="2"/>
    </row>
    <row r="173" spans="3:14" x14ac:dyDescent="0.25">
      <c r="C173" s="2"/>
      <c r="E173" s="2"/>
      <c r="F173" s="2"/>
      <c r="G173" s="2"/>
      <c r="H173" s="2"/>
      <c r="K173" s="2"/>
      <c r="L173" s="2"/>
      <c r="N173" s="2"/>
    </row>
    <row r="174" spans="3:14" x14ac:dyDescent="0.25">
      <c r="C174" s="2"/>
      <c r="E174" s="2"/>
      <c r="F174" s="2"/>
      <c r="G174" s="2"/>
      <c r="H174" s="2"/>
      <c r="K174" s="2"/>
      <c r="L174" s="2"/>
      <c r="N174" s="2"/>
    </row>
    <row r="175" spans="3:14" x14ac:dyDescent="0.25">
      <c r="C175" s="2"/>
      <c r="E175" s="2"/>
      <c r="F175" s="2"/>
      <c r="G175" s="2"/>
      <c r="H175" s="2"/>
      <c r="K175" s="2"/>
      <c r="L175" s="2"/>
      <c r="N175" s="2"/>
    </row>
    <row r="176" spans="3:14" x14ac:dyDescent="0.25">
      <c r="C176" s="2"/>
      <c r="E176" s="2"/>
      <c r="F176" s="2"/>
      <c r="G176" s="2"/>
      <c r="H176" s="2"/>
      <c r="K176" s="2"/>
      <c r="L176" s="2"/>
      <c r="N176" s="2"/>
    </row>
    <row r="177" spans="3:14" x14ac:dyDescent="0.25">
      <c r="C177" s="2"/>
      <c r="E177" s="2"/>
      <c r="F177" s="2"/>
      <c r="G177" s="2"/>
      <c r="H177" s="2"/>
      <c r="K177" s="2"/>
      <c r="L177" s="2"/>
      <c r="N177" s="2"/>
    </row>
    <row r="178" spans="3:14" x14ac:dyDescent="0.25">
      <c r="C178" s="2"/>
      <c r="E178" s="2"/>
      <c r="F178" s="2"/>
      <c r="G178" s="2"/>
      <c r="H178" s="2"/>
      <c r="K178" s="2"/>
      <c r="L178" s="2"/>
      <c r="N178" s="2"/>
    </row>
    <row r="179" spans="3:14" x14ac:dyDescent="0.25">
      <c r="C179" s="2"/>
      <c r="E179" s="2"/>
      <c r="F179" s="2"/>
      <c r="G179" s="2"/>
      <c r="H179" s="2"/>
      <c r="K179" s="2"/>
      <c r="L179" s="2"/>
      <c r="N179" s="2"/>
    </row>
    <row r="180" spans="3:14" x14ac:dyDescent="0.25">
      <c r="C180" s="2"/>
      <c r="E180" s="2"/>
      <c r="F180" s="2"/>
      <c r="G180" s="2"/>
      <c r="H180" s="2"/>
      <c r="K180" s="2"/>
      <c r="L180" s="2"/>
      <c r="N180" s="2"/>
    </row>
    <row r="181" spans="3:14" x14ac:dyDescent="0.25">
      <c r="C181" s="2"/>
      <c r="E181" s="2"/>
      <c r="F181" s="2"/>
      <c r="G181" s="2"/>
      <c r="H181" s="2"/>
      <c r="K181" s="2"/>
      <c r="L181" s="2"/>
      <c r="N181" s="2"/>
    </row>
    <row r="182" spans="3:14" x14ac:dyDescent="0.25">
      <c r="C182" s="2"/>
      <c r="E182" s="2"/>
      <c r="F182" s="2"/>
      <c r="G182" s="2"/>
      <c r="H182" s="2"/>
      <c r="K182" s="2"/>
      <c r="L182" s="2"/>
      <c r="N182" s="2"/>
    </row>
    <row r="183" spans="3:14" x14ac:dyDescent="0.25">
      <c r="C183" s="2"/>
      <c r="E183" s="2"/>
      <c r="F183" s="2"/>
      <c r="G183" s="2"/>
      <c r="H183" s="2"/>
      <c r="K183" s="2"/>
      <c r="L183" s="2"/>
      <c r="N183" s="2"/>
    </row>
    <row r="184" spans="3:14" x14ac:dyDescent="0.25">
      <c r="C184" s="2"/>
      <c r="E184" s="2"/>
      <c r="F184" s="2"/>
      <c r="G184" s="2"/>
      <c r="H184" s="2"/>
      <c r="K184" s="2"/>
      <c r="L184" s="2"/>
      <c r="N184" s="2"/>
    </row>
    <row r="185" spans="3:14" x14ac:dyDescent="0.25">
      <c r="C185" s="2"/>
      <c r="E185" s="2"/>
      <c r="F185" s="2"/>
      <c r="G185" s="2"/>
      <c r="H185" s="2"/>
      <c r="K185" s="2"/>
      <c r="L185" s="2"/>
      <c r="N185" s="2"/>
    </row>
    <row r="186" spans="3:14" x14ac:dyDescent="0.25">
      <c r="C186" s="2"/>
      <c r="E186" s="2"/>
      <c r="F186" s="2"/>
      <c r="G186" s="2"/>
      <c r="H186" s="2"/>
      <c r="K186" s="2"/>
      <c r="L186" s="2"/>
      <c r="N186" s="2"/>
    </row>
    <row r="187" spans="3:14" x14ac:dyDescent="0.25">
      <c r="C187" s="2"/>
      <c r="E187" s="2"/>
      <c r="F187" s="2"/>
      <c r="G187" s="2"/>
      <c r="H187" s="2"/>
      <c r="K187" s="2"/>
      <c r="L187" s="2"/>
      <c r="N187" s="2"/>
    </row>
    <row r="188" spans="3:14" x14ac:dyDescent="0.25">
      <c r="C188" s="2"/>
      <c r="E188" s="2"/>
      <c r="F188" s="2"/>
      <c r="G188" s="2"/>
      <c r="H188" s="2"/>
      <c r="K188" s="2"/>
      <c r="L188" s="2"/>
      <c r="N188" s="2"/>
    </row>
    <row r="189" spans="3:14" x14ac:dyDescent="0.25">
      <c r="C189" s="2"/>
      <c r="E189" s="2"/>
      <c r="F189" s="2"/>
      <c r="G189" s="2"/>
      <c r="H189" s="2"/>
      <c r="K189" s="2"/>
      <c r="L189" s="2"/>
      <c r="N189" s="2"/>
    </row>
    <row r="190" spans="3:14" x14ac:dyDescent="0.25">
      <c r="C190" s="2"/>
      <c r="E190" s="2"/>
      <c r="F190" s="2"/>
      <c r="G190" s="2"/>
      <c r="H190" s="2"/>
      <c r="K190" s="2"/>
      <c r="L190" s="2"/>
      <c r="N190" s="2"/>
    </row>
    <row r="191" spans="3:14" x14ac:dyDescent="0.25">
      <c r="C191" s="2"/>
      <c r="E191" s="2"/>
      <c r="F191" s="2"/>
      <c r="G191" s="2"/>
      <c r="H191" s="2"/>
      <c r="K191" s="2"/>
      <c r="L191" s="2"/>
      <c r="N191" s="2"/>
    </row>
    <row r="192" spans="3:14" x14ac:dyDescent="0.25">
      <c r="C192" s="2"/>
      <c r="E192" s="2"/>
      <c r="F192" s="2"/>
      <c r="G192" s="2"/>
      <c r="H192" s="2"/>
      <c r="K192" s="2"/>
      <c r="L192" s="2"/>
      <c r="N192" s="2"/>
    </row>
    <row r="193" spans="3:14" x14ac:dyDescent="0.25">
      <c r="C193" s="2"/>
      <c r="E193" s="2"/>
      <c r="F193" s="2"/>
      <c r="G193" s="2"/>
      <c r="H193" s="2"/>
      <c r="K193" s="2"/>
      <c r="L193" s="2"/>
      <c r="N193" s="2"/>
    </row>
    <row r="194" spans="3:14" x14ac:dyDescent="0.25">
      <c r="C194" s="2"/>
      <c r="E194" s="2"/>
      <c r="F194" s="2"/>
      <c r="G194" s="2"/>
      <c r="H194" s="2"/>
      <c r="K194" s="2"/>
      <c r="L194" s="2"/>
      <c r="N194" s="2"/>
    </row>
    <row r="195" spans="3:14" x14ac:dyDescent="0.25">
      <c r="C195" s="2"/>
      <c r="E195" s="2"/>
      <c r="F195" s="2"/>
      <c r="G195" s="2"/>
      <c r="H195" s="2"/>
      <c r="K195" s="2"/>
      <c r="L195" s="2"/>
      <c r="N195" s="2"/>
    </row>
    <row r="196" spans="3:14" x14ac:dyDescent="0.25">
      <c r="C196" s="2"/>
      <c r="E196" s="2"/>
      <c r="F196" s="2"/>
      <c r="G196" s="2"/>
      <c r="H196" s="2"/>
      <c r="K196" s="2"/>
      <c r="L196" s="2"/>
      <c r="N196" s="2"/>
    </row>
    <row r="197" spans="3:14" x14ac:dyDescent="0.25">
      <c r="C197" s="2"/>
      <c r="E197" s="2"/>
      <c r="F197" s="2"/>
      <c r="G197" s="2"/>
      <c r="H197" s="2"/>
      <c r="K197" s="2"/>
      <c r="L197" s="2"/>
      <c r="N197" s="2"/>
    </row>
    <row r="198" spans="3:14" x14ac:dyDescent="0.25">
      <c r="C198" s="2"/>
      <c r="E198" s="2"/>
      <c r="F198" s="2"/>
      <c r="G198" s="2"/>
      <c r="H198" s="2"/>
      <c r="K198" s="2"/>
      <c r="L198" s="2"/>
      <c r="N198" s="2"/>
    </row>
    <row r="199" spans="3:14" x14ac:dyDescent="0.25">
      <c r="C199" s="2"/>
      <c r="E199" s="2"/>
      <c r="F199" s="2"/>
      <c r="G199" s="2"/>
      <c r="H199" s="2"/>
      <c r="K199" s="2"/>
      <c r="L199" s="2"/>
      <c r="N199" s="2"/>
    </row>
    <row r="200" spans="3:14" x14ac:dyDescent="0.25">
      <c r="C200" s="2"/>
      <c r="E200" s="2"/>
      <c r="F200" s="2"/>
      <c r="G200" s="2"/>
      <c r="H200" s="2"/>
      <c r="K200" s="2"/>
      <c r="L200" s="2"/>
      <c r="N200" s="2"/>
    </row>
    <row r="201" spans="3:14" x14ac:dyDescent="0.25">
      <c r="C201" s="2"/>
      <c r="E201" s="2"/>
      <c r="F201" s="2"/>
      <c r="G201" s="2"/>
      <c r="H201" s="2"/>
      <c r="K201" s="2"/>
      <c r="L201" s="2"/>
      <c r="N201" s="2"/>
    </row>
    <row r="202" spans="3:14" x14ac:dyDescent="0.25">
      <c r="C202" s="2"/>
      <c r="E202" s="2"/>
      <c r="F202" s="2"/>
      <c r="G202" s="2"/>
      <c r="H202" s="2"/>
      <c r="K202" s="2"/>
      <c r="L202" s="2"/>
      <c r="N202" s="2"/>
    </row>
    <row r="203" spans="3:14" x14ac:dyDescent="0.25">
      <c r="C203" s="2"/>
      <c r="E203" s="2"/>
      <c r="F203" s="2"/>
      <c r="G203" s="2"/>
      <c r="H203" s="2"/>
      <c r="K203" s="2"/>
      <c r="L203" s="2"/>
      <c r="N203" s="2"/>
    </row>
    <row r="204" spans="3:14" x14ac:dyDescent="0.25">
      <c r="C204" s="2"/>
      <c r="E204" s="2"/>
      <c r="F204" s="2"/>
      <c r="G204" s="2"/>
      <c r="H204" s="2"/>
      <c r="K204" s="2"/>
      <c r="L204" s="2"/>
      <c r="N204" s="2"/>
    </row>
    <row r="205" spans="3:14" x14ac:dyDescent="0.25">
      <c r="C205" s="2"/>
      <c r="E205" s="2"/>
      <c r="F205" s="2"/>
      <c r="G205" s="2"/>
      <c r="H205" s="2"/>
      <c r="K205" s="2"/>
      <c r="L205" s="2"/>
      <c r="N205" s="2"/>
    </row>
    <row r="206" spans="3:14" x14ac:dyDescent="0.25">
      <c r="C206" s="2"/>
      <c r="E206" s="2"/>
      <c r="F206" s="2"/>
      <c r="G206" s="2"/>
      <c r="H206" s="2"/>
      <c r="K206" s="2"/>
      <c r="L206" s="2"/>
      <c r="N206" s="2"/>
    </row>
    <row r="207" spans="3:14" x14ac:dyDescent="0.25">
      <c r="C207" s="2"/>
      <c r="E207" s="2"/>
      <c r="F207" s="2"/>
      <c r="G207" s="2"/>
      <c r="H207" s="2"/>
      <c r="K207" s="2"/>
      <c r="L207" s="2"/>
      <c r="N207" s="2"/>
    </row>
    <row r="208" spans="3:14" x14ac:dyDescent="0.25">
      <c r="C208" s="2"/>
      <c r="E208" s="2"/>
      <c r="F208" s="2"/>
      <c r="G208" s="2"/>
      <c r="H208" s="2"/>
      <c r="K208" s="2"/>
      <c r="L208" s="2"/>
      <c r="N208" s="2"/>
    </row>
    <row r="209" spans="3:14" x14ac:dyDescent="0.25">
      <c r="C209" s="2"/>
      <c r="E209" s="2"/>
      <c r="F209" s="2"/>
      <c r="G209" s="2"/>
      <c r="H209" s="2"/>
      <c r="K209" s="2"/>
      <c r="L209" s="2"/>
      <c r="N209" s="2"/>
    </row>
    <row r="210" spans="3:14" x14ac:dyDescent="0.25">
      <c r="C210" s="2"/>
      <c r="E210" s="2"/>
      <c r="F210" s="2"/>
      <c r="G210" s="2"/>
      <c r="H210" s="2"/>
      <c r="K210" s="2"/>
      <c r="L210" s="2"/>
      <c r="N210" s="2"/>
    </row>
    <row r="211" spans="3:14" x14ac:dyDescent="0.25">
      <c r="C211" s="2"/>
      <c r="E211" s="2"/>
      <c r="F211" s="2"/>
      <c r="G211" s="2"/>
      <c r="H211" s="2"/>
      <c r="K211" s="2"/>
      <c r="L211" s="2"/>
      <c r="N211" s="2"/>
    </row>
    <row r="212" spans="3:14" x14ac:dyDescent="0.25">
      <c r="C212" s="2"/>
      <c r="E212" s="2"/>
      <c r="F212" s="2"/>
      <c r="G212" s="2"/>
      <c r="H212" s="2"/>
      <c r="K212" s="2"/>
      <c r="L212" s="2"/>
      <c r="N212" s="2"/>
    </row>
    <row r="213" spans="3:14" x14ac:dyDescent="0.25">
      <c r="C213" s="2"/>
      <c r="E213" s="2"/>
      <c r="F213" s="2"/>
      <c r="G213" s="2"/>
      <c r="H213" s="2"/>
      <c r="K213" s="2"/>
      <c r="L213" s="2"/>
      <c r="N213" s="2"/>
    </row>
    <row r="214" spans="3:14" x14ac:dyDescent="0.25">
      <c r="C214" s="2"/>
      <c r="E214" s="2"/>
      <c r="F214" s="2"/>
      <c r="G214" s="2"/>
      <c r="H214" s="2"/>
      <c r="K214" s="2"/>
      <c r="L214" s="2"/>
      <c r="N214" s="2"/>
    </row>
    <row r="215" spans="3:14" x14ac:dyDescent="0.25">
      <c r="C215" s="2"/>
      <c r="E215" s="2"/>
      <c r="F215" s="2"/>
      <c r="G215" s="2"/>
      <c r="H215" s="2"/>
      <c r="K215" s="2"/>
      <c r="L215" s="2"/>
      <c r="N215" s="2"/>
    </row>
    <row r="216" spans="3:14" x14ac:dyDescent="0.25">
      <c r="C216" s="2"/>
      <c r="E216" s="2"/>
      <c r="F216" s="2"/>
      <c r="G216" s="2"/>
      <c r="H216" s="2"/>
      <c r="K216" s="2"/>
      <c r="L216" s="2"/>
      <c r="N216" s="2"/>
    </row>
    <row r="217" spans="3:14" x14ac:dyDescent="0.25">
      <c r="C217" s="2"/>
      <c r="E217" s="2"/>
      <c r="F217" s="2"/>
      <c r="G217" s="2"/>
      <c r="H217" s="2"/>
      <c r="K217" s="2"/>
      <c r="L217" s="2"/>
      <c r="N217" s="2"/>
    </row>
    <row r="218" spans="3:14" x14ac:dyDescent="0.25">
      <c r="C218" s="2"/>
      <c r="E218" s="2"/>
      <c r="F218" s="2"/>
      <c r="G218" s="2"/>
      <c r="H218" s="2"/>
      <c r="K218" s="2"/>
      <c r="L218" s="2"/>
      <c r="N218" s="2"/>
    </row>
    <row r="219" spans="3:14" x14ac:dyDescent="0.25">
      <c r="C219" s="2"/>
      <c r="E219" s="2"/>
      <c r="F219" s="2"/>
      <c r="G219" s="2"/>
      <c r="H219" s="2"/>
      <c r="K219" s="2"/>
      <c r="L219" s="2"/>
      <c r="N219" s="2"/>
    </row>
    <row r="220" spans="3:14" x14ac:dyDescent="0.25">
      <c r="C220" s="2"/>
      <c r="E220" s="2"/>
      <c r="F220" s="2"/>
      <c r="G220" s="2"/>
      <c r="H220" s="2"/>
      <c r="K220" s="2"/>
      <c r="L220" s="2"/>
      <c r="N220" s="2"/>
    </row>
    <row r="221" spans="3:14" x14ac:dyDescent="0.25">
      <c r="C221" s="2"/>
      <c r="E221" s="2"/>
      <c r="F221" s="2"/>
      <c r="G221" s="2"/>
      <c r="H221" s="2"/>
      <c r="K221" s="2"/>
      <c r="L221" s="2"/>
      <c r="N221" s="2"/>
    </row>
    <row r="222" spans="3:14" x14ac:dyDescent="0.25">
      <c r="C222" s="2"/>
      <c r="E222" s="2"/>
      <c r="F222" s="2"/>
      <c r="G222" s="2"/>
      <c r="H222" s="2"/>
      <c r="K222" s="2"/>
      <c r="L222" s="2"/>
      <c r="N222" s="2"/>
    </row>
    <row r="223" spans="3:14" x14ac:dyDescent="0.25">
      <c r="C223" s="2"/>
      <c r="E223" s="2"/>
      <c r="F223" s="2"/>
      <c r="G223" s="2"/>
      <c r="H223" s="2"/>
      <c r="K223" s="2"/>
      <c r="L223" s="2"/>
      <c r="N223" s="2"/>
    </row>
    <row r="224" spans="3:14" x14ac:dyDescent="0.25">
      <c r="C224" s="2"/>
      <c r="E224" s="2"/>
      <c r="F224" s="2"/>
      <c r="G224" s="2"/>
      <c r="H224" s="2"/>
      <c r="K224" s="2"/>
      <c r="L224" s="2"/>
      <c r="N224" s="2"/>
    </row>
    <row r="225" spans="3:14" x14ac:dyDescent="0.25">
      <c r="C225" s="2"/>
      <c r="E225" s="2"/>
      <c r="F225" s="2"/>
      <c r="G225" s="2"/>
      <c r="H225" s="2"/>
      <c r="K225" s="2"/>
      <c r="L225" s="2"/>
      <c r="N225" s="2"/>
    </row>
    <row r="226" spans="3:14" x14ac:dyDescent="0.25">
      <c r="C226" s="2"/>
      <c r="E226" s="2"/>
      <c r="F226" s="2"/>
      <c r="G226" s="2"/>
      <c r="H226" s="2"/>
      <c r="K226" s="2"/>
      <c r="L226" s="2"/>
      <c r="N226" s="2"/>
    </row>
    <row r="227" spans="3:14" x14ac:dyDescent="0.25">
      <c r="C227" s="2"/>
      <c r="E227" s="2"/>
      <c r="F227" s="2"/>
      <c r="G227" s="2"/>
      <c r="H227" s="2"/>
      <c r="K227" s="2"/>
      <c r="L227" s="2"/>
      <c r="N227" s="2"/>
    </row>
    <row r="228" spans="3:14" x14ac:dyDescent="0.25">
      <c r="C228" s="2"/>
      <c r="E228" s="2"/>
      <c r="F228" s="2"/>
      <c r="G228" s="2"/>
      <c r="H228" s="2"/>
      <c r="K228" s="2"/>
      <c r="L228" s="2"/>
      <c r="N228" s="2"/>
    </row>
    <row r="229" spans="3:14" x14ac:dyDescent="0.25">
      <c r="C229" s="2"/>
      <c r="E229" s="2"/>
      <c r="F229" s="2"/>
      <c r="G229" s="2"/>
      <c r="H229" s="2"/>
      <c r="K229" s="2"/>
      <c r="L229" s="2"/>
      <c r="N229" s="2"/>
    </row>
    <row r="230" spans="3:14" x14ac:dyDescent="0.25">
      <c r="C230" s="2"/>
      <c r="E230" s="2"/>
      <c r="F230" s="2"/>
      <c r="G230" s="2"/>
      <c r="H230" s="2"/>
      <c r="K230" s="2"/>
      <c r="L230" s="2"/>
      <c r="N230" s="2"/>
    </row>
    <row r="231" spans="3:14" x14ac:dyDescent="0.25">
      <c r="C231" s="2"/>
      <c r="E231" s="2"/>
      <c r="F231" s="2"/>
      <c r="G231" s="2"/>
      <c r="H231" s="2"/>
      <c r="K231" s="2"/>
      <c r="L231" s="2"/>
      <c r="N231" s="2"/>
    </row>
    <row r="232" spans="3:14" x14ac:dyDescent="0.25">
      <c r="C232" s="2"/>
      <c r="E232" s="2"/>
      <c r="F232" s="2"/>
      <c r="G232" s="2"/>
      <c r="H232" s="2"/>
      <c r="K232" s="2"/>
      <c r="L232" s="2"/>
      <c r="N232" s="2"/>
    </row>
    <row r="233" spans="3:14" x14ac:dyDescent="0.25">
      <c r="C233" s="2"/>
      <c r="E233" s="2"/>
      <c r="F233" s="2"/>
      <c r="G233" s="2"/>
      <c r="H233" s="2"/>
      <c r="K233" s="2"/>
      <c r="L233" s="2"/>
      <c r="N233" s="2"/>
    </row>
    <row r="234" spans="3:14" x14ac:dyDescent="0.25">
      <c r="C234" s="2"/>
      <c r="E234" s="2"/>
      <c r="F234" s="2"/>
      <c r="G234" s="2"/>
      <c r="H234" s="2"/>
      <c r="K234" s="2"/>
      <c r="L234" s="2"/>
      <c r="N234" s="2"/>
    </row>
    <row r="235" spans="3:14" x14ac:dyDescent="0.25">
      <c r="C235" s="2"/>
      <c r="E235" s="2"/>
      <c r="F235" s="2"/>
      <c r="G235" s="2"/>
      <c r="H235" s="2"/>
      <c r="K235" s="2"/>
      <c r="L235" s="2"/>
      <c r="N235" s="2"/>
    </row>
    <row r="236" spans="3:14" x14ac:dyDescent="0.25">
      <c r="C236" s="2"/>
      <c r="E236" s="2"/>
      <c r="F236" s="2"/>
      <c r="G236" s="2"/>
      <c r="H236" s="2"/>
      <c r="K236" s="2"/>
      <c r="L236" s="2"/>
      <c r="N236" s="2"/>
    </row>
    <row r="237" spans="3:14" x14ac:dyDescent="0.25">
      <c r="C237" s="2"/>
      <c r="E237" s="2"/>
      <c r="F237" s="2"/>
      <c r="G237" s="2"/>
      <c r="H237" s="2"/>
      <c r="K237" s="2"/>
      <c r="L237" s="2"/>
      <c r="N237" s="2"/>
    </row>
    <row r="238" spans="3:14" x14ac:dyDescent="0.25">
      <c r="C238" s="2"/>
      <c r="E238" s="2"/>
      <c r="F238" s="2"/>
      <c r="G238" s="2"/>
      <c r="H238" s="2"/>
      <c r="K238" s="2"/>
      <c r="L238" s="2"/>
      <c r="N238" s="2"/>
    </row>
    <row r="239" spans="3:14" x14ac:dyDescent="0.25">
      <c r="C239" s="2"/>
      <c r="E239" s="2"/>
      <c r="F239" s="2"/>
      <c r="G239" s="2"/>
      <c r="H239" s="2"/>
      <c r="K239" s="2"/>
      <c r="L239" s="2"/>
      <c r="N239" s="2"/>
    </row>
    <row r="240" spans="3:14" x14ac:dyDescent="0.25">
      <c r="C240" s="2"/>
      <c r="E240" s="2"/>
      <c r="F240" s="2"/>
      <c r="G240" s="2"/>
      <c r="H240" s="2"/>
      <c r="K240" s="2"/>
      <c r="L240" s="2"/>
      <c r="N240" s="2"/>
    </row>
    <row r="241" spans="3:14" x14ac:dyDescent="0.25">
      <c r="C241" s="2"/>
      <c r="E241" s="2"/>
      <c r="F241" s="2"/>
      <c r="G241" s="2"/>
      <c r="H241" s="2"/>
      <c r="K241" s="2"/>
      <c r="L241" s="2"/>
      <c r="N241" s="2"/>
    </row>
    <row r="242" spans="3:14" x14ac:dyDescent="0.25">
      <c r="C242" s="2"/>
      <c r="E242" s="2"/>
      <c r="F242" s="2"/>
      <c r="G242" s="2"/>
      <c r="H242" s="2"/>
      <c r="K242" s="2"/>
      <c r="L242" s="2"/>
      <c r="N242" s="2"/>
    </row>
    <row r="243" spans="3:14" x14ac:dyDescent="0.25">
      <c r="C243" s="2"/>
      <c r="E243" s="2"/>
      <c r="F243" s="2"/>
      <c r="G243" s="2"/>
      <c r="H243" s="2"/>
      <c r="K243" s="2"/>
      <c r="L243" s="2"/>
      <c r="N243" s="2"/>
    </row>
    <row r="244" spans="3:14" x14ac:dyDescent="0.25">
      <c r="C244" s="2"/>
      <c r="E244" s="2"/>
      <c r="F244" s="2"/>
      <c r="G244" s="2"/>
      <c r="H244" s="2"/>
      <c r="K244" s="2"/>
      <c r="L244" s="2"/>
      <c r="N244" s="2"/>
    </row>
    <row r="245" spans="3:14" x14ac:dyDescent="0.25">
      <c r="C245" s="2"/>
      <c r="E245" s="2"/>
      <c r="F245" s="2"/>
      <c r="G245" s="2"/>
      <c r="H245" s="2"/>
      <c r="K245" s="2"/>
      <c r="L245" s="2"/>
      <c r="N245" s="2"/>
    </row>
    <row r="246" spans="3:14" x14ac:dyDescent="0.25">
      <c r="C246" s="2"/>
      <c r="E246" s="2"/>
      <c r="F246" s="2"/>
      <c r="G246" s="2"/>
      <c r="H246" s="2"/>
      <c r="K246" s="2"/>
      <c r="L246" s="2"/>
      <c r="N246" s="2"/>
    </row>
    <row r="247" spans="3:14" x14ac:dyDescent="0.25">
      <c r="C247" s="2"/>
      <c r="E247" s="2"/>
      <c r="F247" s="2"/>
      <c r="G247" s="2"/>
      <c r="H247" s="2"/>
      <c r="K247" s="2"/>
      <c r="L247" s="2"/>
      <c r="N247" s="2"/>
    </row>
    <row r="248" spans="3:14" x14ac:dyDescent="0.25">
      <c r="C248" s="2"/>
      <c r="E248" s="2"/>
      <c r="F248" s="2"/>
      <c r="G248" s="2"/>
      <c r="H248" s="2"/>
      <c r="K248" s="2"/>
      <c r="L248" s="2"/>
      <c r="N248" s="2"/>
    </row>
    <row r="249" spans="3:14" x14ac:dyDescent="0.25">
      <c r="C249" s="2"/>
      <c r="E249" s="2"/>
      <c r="F249" s="2"/>
      <c r="G249" s="2"/>
      <c r="H249" s="2"/>
      <c r="K249" s="2"/>
      <c r="L249" s="2"/>
      <c r="N249" s="2"/>
    </row>
    <row r="250" spans="3:14" x14ac:dyDescent="0.25">
      <c r="C250" s="2"/>
      <c r="E250" s="2"/>
      <c r="F250" s="2"/>
      <c r="G250" s="2"/>
      <c r="H250" s="2"/>
      <c r="K250" s="2"/>
      <c r="L250" s="2"/>
      <c r="N250" s="2"/>
    </row>
    <row r="251" spans="3:14" x14ac:dyDescent="0.25">
      <c r="C251" s="2"/>
      <c r="E251" s="2"/>
      <c r="F251" s="2"/>
      <c r="G251" s="2"/>
      <c r="H251" s="2"/>
      <c r="K251" s="2"/>
      <c r="L251" s="2"/>
      <c r="N251" s="2"/>
    </row>
    <row r="252" spans="3:14" x14ac:dyDescent="0.25">
      <c r="C252" s="2"/>
      <c r="E252" s="2"/>
      <c r="F252" s="2"/>
      <c r="G252" s="2"/>
      <c r="H252" s="2"/>
      <c r="K252" s="2"/>
      <c r="L252" s="2"/>
      <c r="N252" s="2"/>
    </row>
    <row r="253" spans="3:14" x14ac:dyDescent="0.25">
      <c r="C253" s="2"/>
      <c r="E253" s="2"/>
      <c r="F253" s="2"/>
      <c r="G253" s="2"/>
      <c r="H253" s="2"/>
      <c r="K253" s="2"/>
      <c r="L253" s="2"/>
      <c r="N253" s="2"/>
    </row>
    <row r="254" spans="3:14" x14ac:dyDescent="0.25">
      <c r="C254" s="2"/>
      <c r="E254" s="2"/>
      <c r="F254" s="2"/>
      <c r="G254" s="2"/>
      <c r="H254" s="2"/>
      <c r="K254" s="2"/>
      <c r="L254" s="2"/>
      <c r="N254" s="2"/>
    </row>
    <row r="255" spans="3:14" x14ac:dyDescent="0.25">
      <c r="C255" s="2"/>
      <c r="E255" s="2"/>
      <c r="F255" s="2"/>
      <c r="G255" s="2"/>
      <c r="H255" s="2"/>
      <c r="K255" s="2"/>
      <c r="L255" s="2"/>
      <c r="N255" s="2"/>
    </row>
    <row r="256" spans="3:14" x14ac:dyDescent="0.25">
      <c r="C256" s="2"/>
      <c r="E256" s="2"/>
      <c r="F256" s="2"/>
      <c r="G256" s="2"/>
      <c r="H256" s="2"/>
      <c r="K256" s="2"/>
      <c r="L256" s="2"/>
      <c r="N256" s="2"/>
    </row>
    <row r="257" spans="3:14" x14ac:dyDescent="0.25">
      <c r="C257" s="2"/>
      <c r="E257" s="2"/>
      <c r="F257" s="2"/>
      <c r="G257" s="2"/>
      <c r="H257" s="2"/>
      <c r="K257" s="2"/>
      <c r="L257" s="2"/>
      <c r="N257" s="2"/>
    </row>
    <row r="258" spans="3:14" x14ac:dyDescent="0.25">
      <c r="C258" s="2"/>
      <c r="E258" s="2"/>
      <c r="F258" s="2"/>
      <c r="G258" s="2"/>
      <c r="H258" s="2"/>
      <c r="K258" s="2"/>
      <c r="L258" s="2"/>
      <c r="N258" s="2"/>
    </row>
    <row r="259" spans="3:14" x14ac:dyDescent="0.25">
      <c r="C259" s="2"/>
      <c r="E259" s="2"/>
      <c r="F259" s="2"/>
      <c r="G259" s="2"/>
      <c r="H259" s="2"/>
      <c r="K259" s="2"/>
      <c r="L259" s="2"/>
      <c r="N259" s="2"/>
    </row>
    <row r="260" spans="3:14" x14ac:dyDescent="0.25">
      <c r="C260" s="2"/>
      <c r="E260" s="2"/>
      <c r="F260" s="2"/>
      <c r="G260" s="2"/>
      <c r="H260" s="2"/>
      <c r="K260" s="2"/>
      <c r="L260" s="2"/>
      <c r="N260" s="2"/>
    </row>
    <row r="261" spans="3:14" x14ac:dyDescent="0.25">
      <c r="C261" s="2"/>
      <c r="E261" s="2"/>
      <c r="F261" s="2"/>
      <c r="G261" s="2"/>
      <c r="H261" s="2"/>
      <c r="K261" s="2"/>
      <c r="L261" s="2"/>
      <c r="N261" s="2"/>
    </row>
    <row r="262" spans="3:14" x14ac:dyDescent="0.25">
      <c r="C262" s="2"/>
      <c r="E262" s="2"/>
      <c r="F262" s="2"/>
      <c r="G262" s="2"/>
      <c r="H262" s="2"/>
      <c r="K262" s="2"/>
      <c r="L262" s="2"/>
      <c r="N262" s="2"/>
    </row>
    <row r="263" spans="3:14" x14ac:dyDescent="0.25">
      <c r="C263" s="2"/>
      <c r="E263" s="2"/>
      <c r="F263" s="2"/>
      <c r="G263" s="2"/>
      <c r="H263" s="2"/>
      <c r="K263" s="2"/>
      <c r="L263" s="2"/>
      <c r="N263" s="2"/>
    </row>
    <row r="264" spans="3:14" x14ac:dyDescent="0.25">
      <c r="C264" s="2"/>
      <c r="E264" s="2"/>
      <c r="F264" s="2"/>
      <c r="G264" s="2"/>
      <c r="H264" s="2"/>
      <c r="K264" s="2"/>
      <c r="L264" s="2"/>
      <c r="N264" s="2"/>
    </row>
    <row r="265" spans="3:14" x14ac:dyDescent="0.25">
      <c r="C265" s="2"/>
      <c r="E265" s="2"/>
      <c r="F265" s="2"/>
      <c r="G265" s="2"/>
      <c r="H265" s="2"/>
      <c r="K265" s="2"/>
      <c r="L265" s="2"/>
      <c r="N265" s="2"/>
    </row>
    <row r="266" spans="3:14" x14ac:dyDescent="0.25">
      <c r="C266" s="2"/>
      <c r="E266" s="2"/>
      <c r="F266" s="2"/>
      <c r="G266" s="2"/>
      <c r="H266" s="2"/>
      <c r="K266" s="2"/>
      <c r="L266" s="2"/>
      <c r="N266" s="2"/>
    </row>
    <row r="267" spans="3:14" x14ac:dyDescent="0.25">
      <c r="C267" s="2"/>
      <c r="E267" s="2"/>
      <c r="F267" s="2"/>
      <c r="G267" s="2"/>
      <c r="H267" s="2"/>
      <c r="K267" s="2"/>
      <c r="L267" s="2"/>
      <c r="N267" s="2"/>
    </row>
    <row r="268" spans="3:14" x14ac:dyDescent="0.25">
      <c r="C268" s="2"/>
      <c r="E268" s="2"/>
      <c r="F268" s="2"/>
      <c r="G268" s="2"/>
      <c r="H268" s="2"/>
      <c r="K268" s="2"/>
      <c r="L268" s="2"/>
      <c r="N268" s="2"/>
    </row>
    <row r="269" spans="3:14" x14ac:dyDescent="0.25">
      <c r="C269" s="2"/>
      <c r="E269" s="2"/>
      <c r="F269" s="2"/>
      <c r="G269" s="2"/>
      <c r="H269" s="2"/>
      <c r="K269" s="2"/>
      <c r="L269" s="2"/>
      <c r="N269" s="2"/>
    </row>
    <row r="270" spans="3:14" x14ac:dyDescent="0.25">
      <c r="C270" s="2"/>
      <c r="E270" s="2"/>
      <c r="F270" s="2"/>
      <c r="G270" s="2"/>
      <c r="H270" s="2"/>
      <c r="K270" s="2"/>
      <c r="L270" s="2"/>
      <c r="N270" s="2"/>
    </row>
    <row r="271" spans="3:14" x14ac:dyDescent="0.25">
      <c r="C271" s="2"/>
      <c r="E271" s="2"/>
      <c r="F271" s="2"/>
      <c r="G271" s="2"/>
      <c r="H271" s="2"/>
      <c r="K271" s="2"/>
      <c r="L271" s="2"/>
      <c r="N271" s="2"/>
    </row>
    <row r="272" spans="3:14" x14ac:dyDescent="0.25">
      <c r="C272" s="2"/>
      <c r="E272" s="2"/>
      <c r="F272" s="2"/>
      <c r="G272" s="2"/>
      <c r="H272" s="2"/>
      <c r="K272" s="2"/>
      <c r="L272" s="2"/>
      <c r="N272" s="2"/>
    </row>
    <row r="273" spans="3:14" x14ac:dyDescent="0.25">
      <c r="C273" s="2"/>
      <c r="E273" s="2"/>
      <c r="F273" s="2"/>
      <c r="G273" s="2"/>
      <c r="H273" s="2"/>
      <c r="K273" s="2"/>
      <c r="L273" s="2"/>
      <c r="N273" s="2"/>
    </row>
    <row r="274" spans="3:14" x14ac:dyDescent="0.25">
      <c r="C274" s="2"/>
      <c r="E274" s="2"/>
      <c r="F274" s="2"/>
      <c r="G274" s="2"/>
      <c r="H274" s="2"/>
      <c r="K274" s="2"/>
      <c r="L274" s="2"/>
      <c r="N274" s="2"/>
    </row>
    <row r="275" spans="3:14" x14ac:dyDescent="0.25">
      <c r="C275" s="2"/>
      <c r="E275" s="2"/>
      <c r="F275" s="2"/>
      <c r="G275" s="2"/>
      <c r="H275" s="2"/>
      <c r="K275" s="2"/>
      <c r="L275" s="2"/>
      <c r="N275" s="2"/>
    </row>
    <row r="276" spans="3:14" x14ac:dyDescent="0.25">
      <c r="C276" s="2"/>
      <c r="E276" s="2"/>
      <c r="F276" s="2"/>
      <c r="G276" s="2"/>
      <c r="H276" s="2"/>
      <c r="K276" s="2"/>
      <c r="L276" s="2"/>
      <c r="N276" s="2"/>
    </row>
    <row r="277" spans="3:14" x14ac:dyDescent="0.25">
      <c r="C277" s="2"/>
      <c r="E277" s="2"/>
      <c r="F277" s="2"/>
      <c r="G277" s="2"/>
      <c r="H277" s="2"/>
      <c r="K277" s="2"/>
      <c r="L277" s="2"/>
      <c r="N277" s="2"/>
    </row>
    <row r="278" spans="3:14" x14ac:dyDescent="0.25">
      <c r="C278" s="2"/>
      <c r="E278" s="2"/>
      <c r="F278" s="2"/>
      <c r="G278" s="2"/>
      <c r="H278" s="2"/>
      <c r="K278" s="2"/>
      <c r="L278" s="2"/>
      <c r="N278" s="2"/>
    </row>
    <row r="279" spans="3:14" x14ac:dyDescent="0.25">
      <c r="C279" s="2"/>
      <c r="E279" s="2"/>
      <c r="F279" s="2"/>
      <c r="G279" s="2"/>
      <c r="H279" s="2"/>
      <c r="K279" s="2"/>
      <c r="L279" s="2"/>
      <c r="N279" s="2"/>
    </row>
    <row r="280" spans="3:14" x14ac:dyDescent="0.25">
      <c r="C280" s="2"/>
      <c r="E280" s="2"/>
      <c r="F280" s="2"/>
      <c r="G280" s="2"/>
      <c r="H280" s="2"/>
      <c r="K280" s="2"/>
      <c r="L280" s="2"/>
      <c r="N280" s="2"/>
    </row>
    <row r="281" spans="3:14" x14ac:dyDescent="0.25">
      <c r="C281" s="2"/>
      <c r="E281" s="2"/>
      <c r="F281" s="2"/>
      <c r="G281" s="2"/>
      <c r="H281" s="2"/>
      <c r="K281" s="2"/>
      <c r="L281" s="2"/>
      <c r="N281" s="2"/>
    </row>
    <row r="282" spans="3:14" x14ac:dyDescent="0.25">
      <c r="C282" s="2"/>
      <c r="E282" s="2"/>
      <c r="F282" s="2"/>
      <c r="G282" s="2"/>
      <c r="H282" s="2"/>
      <c r="K282" s="2"/>
      <c r="L282" s="2"/>
      <c r="N282" s="2"/>
    </row>
    <row r="283" spans="3:14" x14ac:dyDescent="0.25">
      <c r="C283" s="2"/>
      <c r="E283" s="2"/>
      <c r="F283" s="2"/>
      <c r="G283" s="2"/>
      <c r="H283" s="2"/>
      <c r="K283" s="2"/>
      <c r="L283" s="2"/>
      <c r="N283" s="2"/>
    </row>
    <row r="284" spans="3:14" x14ac:dyDescent="0.25">
      <c r="C284" s="2"/>
      <c r="E284" s="2"/>
      <c r="F284" s="2"/>
      <c r="G284" s="2"/>
      <c r="H284" s="2"/>
      <c r="K284" s="2"/>
      <c r="L284" s="2"/>
      <c r="N284" s="2"/>
    </row>
    <row r="285" spans="3:14" x14ac:dyDescent="0.25">
      <c r="C285" s="2"/>
      <c r="E285" s="2"/>
      <c r="F285" s="2"/>
      <c r="G285" s="2"/>
      <c r="H285" s="2"/>
      <c r="K285" s="2"/>
      <c r="L285" s="2"/>
      <c r="N285" s="2"/>
    </row>
    <row r="286" spans="3:14" x14ac:dyDescent="0.25">
      <c r="C286" s="2"/>
      <c r="E286" s="2"/>
      <c r="F286" s="2"/>
      <c r="G286" s="2"/>
      <c r="H286" s="2"/>
      <c r="K286" s="2"/>
      <c r="L286" s="2"/>
      <c r="N286" s="2"/>
    </row>
    <row r="287" spans="3:14" x14ac:dyDescent="0.25">
      <c r="C287" s="2"/>
      <c r="E287" s="2"/>
      <c r="F287" s="2"/>
      <c r="G287" s="2"/>
      <c r="H287" s="2"/>
      <c r="K287" s="2"/>
      <c r="L287" s="2"/>
      <c r="N287" s="2"/>
    </row>
    <row r="288" spans="3:14" x14ac:dyDescent="0.25">
      <c r="C288" s="2"/>
      <c r="E288" s="2"/>
      <c r="F288" s="2"/>
      <c r="G288" s="2"/>
      <c r="H288" s="2"/>
      <c r="K288" s="2"/>
      <c r="L288" s="2"/>
      <c r="N288" s="2"/>
    </row>
    <row r="289" spans="3:14" x14ac:dyDescent="0.25">
      <c r="C289" s="2"/>
      <c r="E289" s="2"/>
      <c r="F289" s="2"/>
      <c r="G289" s="2"/>
      <c r="H289" s="2"/>
      <c r="K289" s="2"/>
      <c r="L289" s="2"/>
      <c r="N289" s="2"/>
    </row>
    <row r="290" spans="3:14" x14ac:dyDescent="0.25">
      <c r="C290" s="2"/>
      <c r="E290" s="2"/>
      <c r="F290" s="2"/>
      <c r="G290" s="2"/>
      <c r="H290" s="2"/>
      <c r="K290" s="2"/>
      <c r="L290" s="2"/>
      <c r="N290" s="2"/>
    </row>
    <row r="291" spans="3:14" x14ac:dyDescent="0.25">
      <c r="C291" s="2"/>
      <c r="E291" s="2"/>
      <c r="F291" s="2"/>
      <c r="G291" s="2"/>
      <c r="H291" s="2"/>
      <c r="K291" s="2"/>
      <c r="L291" s="2"/>
      <c r="N291" s="2"/>
    </row>
    <row r="292" spans="3:14" x14ac:dyDescent="0.25">
      <c r="C292" s="2"/>
      <c r="E292" s="2"/>
      <c r="F292" s="2"/>
      <c r="G292" s="2"/>
      <c r="H292" s="2"/>
      <c r="K292" s="2"/>
      <c r="L292" s="2"/>
      <c r="N292" s="2"/>
    </row>
    <row r="293" spans="3:14" x14ac:dyDescent="0.25">
      <c r="C293" s="2"/>
      <c r="E293" s="2"/>
      <c r="F293" s="2"/>
      <c r="G293" s="2"/>
      <c r="H293" s="2"/>
      <c r="K293" s="2"/>
      <c r="L293" s="2"/>
      <c r="N293" s="2"/>
    </row>
    <row r="294" spans="3:14" x14ac:dyDescent="0.25">
      <c r="C294" s="2"/>
      <c r="E294" s="2"/>
      <c r="F294" s="2"/>
      <c r="G294" s="2"/>
      <c r="H294" s="2"/>
      <c r="K294" s="2"/>
      <c r="L294" s="2"/>
      <c r="N294" s="2"/>
    </row>
    <row r="295" spans="3:14" x14ac:dyDescent="0.25">
      <c r="C295" s="2"/>
      <c r="E295" s="2"/>
      <c r="F295" s="2"/>
      <c r="G295" s="2"/>
      <c r="H295" s="2"/>
      <c r="K295" s="2"/>
      <c r="L295" s="2"/>
      <c r="N295" s="2"/>
    </row>
    <row r="296" spans="3:14" x14ac:dyDescent="0.25">
      <c r="C296" s="2"/>
      <c r="E296" s="2"/>
      <c r="F296" s="2"/>
      <c r="G296" s="2"/>
      <c r="H296" s="2"/>
      <c r="K296" s="2"/>
      <c r="L296" s="2"/>
      <c r="N296" s="2"/>
    </row>
    <row r="297" spans="3:14" x14ac:dyDescent="0.25">
      <c r="C297" s="2"/>
      <c r="E297" s="2"/>
      <c r="F297" s="2"/>
      <c r="G297" s="2"/>
      <c r="H297" s="2"/>
      <c r="K297" s="2"/>
      <c r="L297" s="2"/>
      <c r="N297" s="2"/>
    </row>
    <row r="298" spans="3:14" x14ac:dyDescent="0.25">
      <c r="C298" s="2"/>
      <c r="E298" s="2"/>
      <c r="F298" s="2"/>
      <c r="G298" s="2"/>
      <c r="H298" s="2"/>
      <c r="K298" s="2"/>
      <c r="L298" s="2"/>
      <c r="N298" s="2"/>
    </row>
    <row r="299" spans="3:14" x14ac:dyDescent="0.25">
      <c r="C299" s="2"/>
      <c r="E299" s="2"/>
      <c r="F299" s="2"/>
      <c r="G299" s="2"/>
      <c r="H299" s="2"/>
      <c r="K299" s="2"/>
      <c r="L299" s="2"/>
      <c r="N299" s="2"/>
    </row>
    <row r="300" spans="3:14" x14ac:dyDescent="0.25">
      <c r="C300" s="2"/>
      <c r="E300" s="2"/>
      <c r="F300" s="2"/>
      <c r="G300" s="2"/>
      <c r="H300" s="2"/>
      <c r="K300" s="2"/>
      <c r="L300" s="2"/>
      <c r="N300" s="2"/>
    </row>
    <row r="301" spans="3:14" x14ac:dyDescent="0.25">
      <c r="C301" s="2"/>
      <c r="E301" s="2"/>
      <c r="F301" s="2"/>
      <c r="G301" s="2"/>
      <c r="H301" s="2"/>
      <c r="K301" s="2"/>
      <c r="L301" s="2"/>
      <c r="N301" s="2"/>
    </row>
    <row r="302" spans="3:14" x14ac:dyDescent="0.25">
      <c r="C302" s="2"/>
      <c r="E302" s="2"/>
      <c r="F302" s="2"/>
      <c r="G302" s="2"/>
      <c r="H302" s="2"/>
      <c r="K302" s="2"/>
      <c r="L302" s="2"/>
      <c r="N302" s="2"/>
    </row>
    <row r="303" spans="3:14" x14ac:dyDescent="0.25">
      <c r="C303" s="2"/>
      <c r="E303" s="2"/>
      <c r="F303" s="2"/>
      <c r="G303" s="2"/>
      <c r="H303" s="2"/>
      <c r="K303" s="2"/>
      <c r="L303" s="2"/>
      <c r="N303" s="2"/>
    </row>
    <row r="304" spans="3:14" x14ac:dyDescent="0.25">
      <c r="C304" s="2"/>
      <c r="E304" s="2"/>
      <c r="F304" s="2"/>
      <c r="G304" s="2"/>
      <c r="H304" s="2"/>
      <c r="K304" s="2"/>
      <c r="L304" s="2"/>
      <c r="N304" s="2"/>
    </row>
    <row r="305" spans="3:14" x14ac:dyDescent="0.25">
      <c r="C305" s="2"/>
      <c r="E305" s="2"/>
      <c r="F305" s="2"/>
      <c r="G305" s="2"/>
      <c r="H305" s="2"/>
      <c r="K305" s="2"/>
      <c r="L305" s="2"/>
      <c r="N305" s="2"/>
    </row>
    <row r="306" spans="3:14" x14ac:dyDescent="0.25">
      <c r="C306" s="2"/>
      <c r="E306" s="2"/>
      <c r="F306" s="2"/>
      <c r="G306" s="2"/>
      <c r="H306" s="2"/>
      <c r="K306" s="2"/>
      <c r="L306" s="2"/>
      <c r="N306" s="2"/>
    </row>
    <row r="307" spans="3:14" x14ac:dyDescent="0.25">
      <c r="C307" s="2"/>
      <c r="E307" s="2"/>
      <c r="F307" s="2"/>
      <c r="G307" s="2"/>
      <c r="H307" s="2"/>
      <c r="K307" s="2"/>
      <c r="L307" s="2"/>
      <c r="N307" s="2"/>
    </row>
    <row r="308" spans="3:14" x14ac:dyDescent="0.25">
      <c r="C308" s="2"/>
      <c r="E308" s="2"/>
      <c r="F308" s="2"/>
      <c r="G308" s="2"/>
      <c r="H308" s="2"/>
      <c r="K308" s="2"/>
      <c r="L308" s="2"/>
      <c r="N308" s="2"/>
    </row>
    <row r="309" spans="3:14" x14ac:dyDescent="0.25">
      <c r="C309" s="2"/>
      <c r="E309" s="2"/>
      <c r="F309" s="2"/>
      <c r="G309" s="2"/>
      <c r="H309" s="2"/>
      <c r="K309" s="2"/>
      <c r="L309" s="2"/>
      <c r="N309" s="2"/>
    </row>
    <row r="310" spans="3:14" x14ac:dyDescent="0.25">
      <c r="C310" s="2"/>
      <c r="E310" s="2"/>
      <c r="F310" s="2"/>
      <c r="G310" s="2"/>
      <c r="H310" s="2"/>
      <c r="K310" s="2"/>
      <c r="L310" s="2"/>
      <c r="N310" s="2"/>
    </row>
    <row r="311" spans="3:14" x14ac:dyDescent="0.25">
      <c r="C311" s="2"/>
      <c r="E311" s="2"/>
      <c r="F311" s="2"/>
      <c r="G311" s="2"/>
      <c r="H311" s="2"/>
      <c r="K311" s="2"/>
      <c r="L311" s="2"/>
      <c r="N311" s="2"/>
    </row>
    <row r="312" spans="3:14" x14ac:dyDescent="0.25">
      <c r="C312" s="2"/>
      <c r="E312" s="2"/>
      <c r="F312" s="2"/>
      <c r="G312" s="2"/>
      <c r="H312" s="2"/>
      <c r="K312" s="2"/>
      <c r="L312" s="2"/>
      <c r="N312" s="2"/>
    </row>
    <row r="313" spans="3:14" x14ac:dyDescent="0.25">
      <c r="C313" s="2"/>
      <c r="E313" s="2"/>
      <c r="F313" s="2"/>
      <c r="G313" s="2"/>
      <c r="H313" s="2"/>
      <c r="K313" s="2"/>
      <c r="L313" s="2"/>
      <c r="N313" s="2"/>
    </row>
    <row r="314" spans="3:14" x14ac:dyDescent="0.25">
      <c r="C314" s="2"/>
      <c r="E314" s="2"/>
      <c r="F314" s="2"/>
      <c r="G314" s="2"/>
      <c r="H314" s="2"/>
      <c r="K314" s="2"/>
      <c r="L314" s="2"/>
      <c r="N314" s="2"/>
    </row>
    <row r="315" spans="3:14" x14ac:dyDescent="0.25">
      <c r="C315" s="2"/>
      <c r="E315" s="2"/>
      <c r="F315" s="2"/>
      <c r="G315" s="2"/>
      <c r="H315" s="2"/>
      <c r="K315" s="2"/>
      <c r="L315" s="2"/>
      <c r="N315" s="2"/>
    </row>
    <row r="316" spans="3:14" x14ac:dyDescent="0.25">
      <c r="C316" s="2"/>
      <c r="E316" s="2"/>
      <c r="F316" s="2"/>
      <c r="G316" s="2"/>
      <c r="H316" s="2"/>
      <c r="K316" s="2"/>
      <c r="L316" s="2"/>
      <c r="N316" s="2"/>
    </row>
    <row r="317" spans="3:14" x14ac:dyDescent="0.25">
      <c r="C317" s="2"/>
      <c r="E317" s="2"/>
      <c r="F317" s="2"/>
      <c r="G317" s="2"/>
      <c r="H317" s="2"/>
      <c r="K317" s="2"/>
      <c r="L317" s="2"/>
      <c r="N317" s="2"/>
    </row>
    <row r="318" spans="3:14" x14ac:dyDescent="0.25">
      <c r="C318" s="2"/>
      <c r="E318" s="2"/>
      <c r="F318" s="2"/>
      <c r="G318" s="2"/>
      <c r="H318" s="2"/>
      <c r="K318" s="2"/>
      <c r="L318" s="2"/>
      <c r="N318" s="2"/>
    </row>
    <row r="319" spans="3:14" x14ac:dyDescent="0.25">
      <c r="C319" s="2"/>
      <c r="E319" s="2"/>
      <c r="F319" s="2"/>
      <c r="G319" s="2"/>
      <c r="H319" s="2"/>
      <c r="K319" s="2"/>
      <c r="L319" s="2"/>
      <c r="N319" s="2"/>
    </row>
    <row r="320" spans="3:14" x14ac:dyDescent="0.25">
      <c r="C320" s="2"/>
      <c r="E320" s="2"/>
      <c r="F320" s="2"/>
      <c r="G320" s="2"/>
      <c r="H320" s="2"/>
      <c r="K320" s="2"/>
      <c r="L320" s="2"/>
      <c r="N320" s="2"/>
    </row>
    <row r="321" spans="3:14" x14ac:dyDescent="0.25">
      <c r="C321" s="2"/>
      <c r="E321" s="2"/>
      <c r="F321" s="2"/>
      <c r="G321" s="2"/>
      <c r="H321" s="2"/>
      <c r="K321" s="2"/>
      <c r="L321" s="2"/>
      <c r="N321" s="2"/>
    </row>
    <row r="322" spans="3:14" x14ac:dyDescent="0.25">
      <c r="C322" s="2"/>
      <c r="E322" s="2"/>
      <c r="F322" s="2"/>
      <c r="G322" s="2"/>
      <c r="H322" s="2"/>
      <c r="K322" s="2"/>
      <c r="L322" s="2"/>
      <c r="N322" s="2"/>
    </row>
    <row r="323" spans="3:14" x14ac:dyDescent="0.25">
      <c r="C323" s="2"/>
      <c r="E323" s="2"/>
      <c r="F323" s="2"/>
      <c r="G323" s="2"/>
      <c r="H323" s="2"/>
      <c r="K323" s="2"/>
      <c r="L323" s="2"/>
      <c r="N323" s="2"/>
    </row>
    <row r="324" spans="3:14" x14ac:dyDescent="0.25">
      <c r="C324" s="2"/>
      <c r="E324" s="2"/>
      <c r="F324" s="2"/>
      <c r="G324" s="2"/>
      <c r="H324" s="2"/>
      <c r="K324" s="2"/>
      <c r="L324" s="2"/>
      <c r="N324" s="2"/>
    </row>
    <row r="325" spans="3:14" x14ac:dyDescent="0.25">
      <c r="C325" s="2"/>
      <c r="E325" s="2"/>
      <c r="F325" s="2"/>
      <c r="G325" s="2"/>
      <c r="H325" s="2"/>
      <c r="K325" s="2"/>
      <c r="L325" s="2"/>
      <c r="N325" s="2"/>
    </row>
    <row r="326" spans="3:14" x14ac:dyDescent="0.25">
      <c r="C326" s="2"/>
      <c r="E326" s="2"/>
      <c r="F326" s="2"/>
      <c r="G326" s="2"/>
      <c r="H326" s="2"/>
      <c r="K326" s="2"/>
      <c r="L326" s="2"/>
      <c r="N326" s="2"/>
    </row>
    <row r="327" spans="3:14" x14ac:dyDescent="0.25">
      <c r="C327" s="2"/>
      <c r="E327" s="2"/>
      <c r="F327" s="2"/>
      <c r="G327" s="2"/>
      <c r="H327" s="2"/>
      <c r="K327" s="2"/>
      <c r="L327" s="2"/>
      <c r="N327" s="2"/>
    </row>
    <row r="328" spans="3:14" x14ac:dyDescent="0.25">
      <c r="C328" s="2"/>
      <c r="E328" s="2"/>
      <c r="F328" s="2"/>
      <c r="G328" s="2"/>
      <c r="H328" s="2"/>
      <c r="K328" s="2"/>
      <c r="L328" s="2"/>
      <c r="N328" s="2"/>
    </row>
    <row r="329" spans="3:14" x14ac:dyDescent="0.25">
      <c r="C329" s="2"/>
      <c r="E329" s="2"/>
      <c r="F329" s="2"/>
      <c r="G329" s="2"/>
      <c r="H329" s="2"/>
      <c r="K329" s="2"/>
      <c r="L329" s="2"/>
      <c r="N329" s="2"/>
    </row>
    <row r="330" spans="3:14" x14ac:dyDescent="0.25">
      <c r="C330" s="2"/>
      <c r="E330" s="2"/>
      <c r="F330" s="2"/>
      <c r="G330" s="2"/>
      <c r="H330" s="2"/>
      <c r="K330" s="2"/>
      <c r="L330" s="2"/>
      <c r="N330" s="2"/>
    </row>
    <row r="331" spans="3:14" x14ac:dyDescent="0.25">
      <c r="C331" s="2"/>
      <c r="E331" s="2"/>
      <c r="F331" s="2"/>
      <c r="G331" s="2"/>
      <c r="H331" s="2"/>
      <c r="K331" s="2"/>
      <c r="L331" s="2"/>
      <c r="N331" s="2"/>
    </row>
    <row r="332" spans="3:14" x14ac:dyDescent="0.25">
      <c r="C332" s="2"/>
      <c r="E332" s="2"/>
      <c r="F332" s="2"/>
      <c r="G332" s="2"/>
      <c r="H332" s="2"/>
      <c r="K332" s="2"/>
      <c r="L332" s="2"/>
      <c r="N332" s="2"/>
    </row>
    <row r="333" spans="3:14" x14ac:dyDescent="0.25">
      <c r="C333" s="2"/>
      <c r="E333" s="2"/>
      <c r="F333" s="2"/>
      <c r="G333" s="2"/>
      <c r="H333" s="2"/>
      <c r="K333" s="2"/>
      <c r="L333" s="2"/>
      <c r="N333" s="2"/>
    </row>
    <row r="334" spans="3:14" x14ac:dyDescent="0.25">
      <c r="C334" s="2"/>
      <c r="E334" s="2"/>
      <c r="F334" s="2"/>
      <c r="G334" s="2"/>
      <c r="H334" s="2"/>
      <c r="K334" s="2"/>
      <c r="L334" s="2"/>
      <c r="N334" s="2"/>
    </row>
    <row r="335" spans="3:14" x14ac:dyDescent="0.25">
      <c r="C335" s="2"/>
      <c r="E335" s="2"/>
      <c r="F335" s="2"/>
      <c r="G335" s="2"/>
      <c r="H335" s="2"/>
      <c r="K335" s="2"/>
      <c r="L335" s="2"/>
      <c r="N335" s="2"/>
    </row>
    <row r="336" spans="3:14" x14ac:dyDescent="0.25">
      <c r="C336" s="2"/>
      <c r="E336" s="2"/>
      <c r="F336" s="2"/>
      <c r="G336" s="2"/>
      <c r="H336" s="2"/>
      <c r="K336" s="2"/>
      <c r="L336" s="2"/>
      <c r="N336" s="2"/>
    </row>
    <row r="337" spans="3:14" x14ac:dyDescent="0.25">
      <c r="C337" s="2"/>
      <c r="E337" s="2"/>
      <c r="F337" s="2"/>
      <c r="G337" s="2"/>
      <c r="H337" s="2"/>
      <c r="K337" s="2"/>
      <c r="L337" s="2"/>
      <c r="N337" s="2"/>
    </row>
    <row r="338" spans="3:14" x14ac:dyDescent="0.25">
      <c r="C338" s="2"/>
      <c r="E338" s="2"/>
      <c r="F338" s="2"/>
      <c r="G338" s="2"/>
      <c r="H338" s="2"/>
      <c r="K338" s="2"/>
      <c r="L338" s="2"/>
      <c r="N338" s="2"/>
    </row>
    <row r="339" spans="3:14" x14ac:dyDescent="0.25">
      <c r="C339" s="2"/>
      <c r="E339" s="2"/>
      <c r="F339" s="2"/>
      <c r="G339" s="2"/>
      <c r="H339" s="2"/>
      <c r="K339" s="2"/>
      <c r="L339" s="2"/>
      <c r="N339" s="2"/>
    </row>
    <row r="340" spans="3:14" x14ac:dyDescent="0.25">
      <c r="C340" s="2"/>
      <c r="E340" s="2"/>
      <c r="F340" s="2"/>
      <c r="G340" s="2"/>
      <c r="H340" s="2"/>
      <c r="K340" s="2"/>
      <c r="L340" s="2"/>
      <c r="N340" s="2"/>
    </row>
    <row r="341" spans="3:14" x14ac:dyDescent="0.25">
      <c r="C341" s="2"/>
      <c r="E341" s="2"/>
      <c r="F341" s="2"/>
      <c r="G341" s="2"/>
      <c r="H341" s="2"/>
      <c r="K341" s="2"/>
      <c r="L341" s="2"/>
      <c r="N341" s="2"/>
    </row>
    <row r="342" spans="3:14" x14ac:dyDescent="0.25">
      <c r="C342" s="2"/>
      <c r="E342" s="2"/>
      <c r="F342" s="2"/>
      <c r="G342" s="2"/>
      <c r="H342" s="2"/>
      <c r="K342" s="2"/>
      <c r="L342" s="2"/>
      <c r="N342" s="2"/>
    </row>
    <row r="343" spans="3:14" x14ac:dyDescent="0.25">
      <c r="C343" s="2"/>
      <c r="E343" s="2"/>
      <c r="F343" s="2"/>
      <c r="G343" s="2"/>
      <c r="H343" s="2"/>
      <c r="K343" s="2"/>
      <c r="L343" s="2"/>
      <c r="N343" s="2"/>
    </row>
    <row r="344" spans="3:14" x14ac:dyDescent="0.25">
      <c r="C344" s="2"/>
      <c r="E344" s="2"/>
      <c r="F344" s="2"/>
      <c r="G344" s="2"/>
      <c r="H344" s="2"/>
      <c r="K344" s="2"/>
      <c r="L344" s="2"/>
      <c r="N344" s="2"/>
    </row>
    <row r="345" spans="3:14" x14ac:dyDescent="0.25">
      <c r="C345" s="2"/>
      <c r="E345" s="2"/>
      <c r="F345" s="2"/>
      <c r="G345" s="2"/>
      <c r="H345" s="2"/>
      <c r="K345" s="2"/>
      <c r="L345" s="2"/>
      <c r="N345" s="2"/>
    </row>
    <row r="346" spans="3:14" x14ac:dyDescent="0.25">
      <c r="C346" s="2"/>
      <c r="E346" s="2"/>
      <c r="F346" s="2"/>
      <c r="G346" s="2"/>
      <c r="H346" s="2"/>
      <c r="K346" s="2"/>
      <c r="L346" s="2"/>
      <c r="N346" s="2"/>
    </row>
    <row r="347" spans="3:14" x14ac:dyDescent="0.25">
      <c r="C347" s="2"/>
      <c r="E347" s="2"/>
      <c r="F347" s="2"/>
      <c r="G347" s="2"/>
      <c r="H347" s="2"/>
      <c r="K347" s="2"/>
      <c r="L347" s="2"/>
      <c r="N347" s="2"/>
    </row>
    <row r="348" spans="3:14" x14ac:dyDescent="0.25">
      <c r="C348" s="2"/>
      <c r="E348" s="2"/>
      <c r="F348" s="2"/>
      <c r="G348" s="2"/>
      <c r="H348" s="2"/>
      <c r="K348" s="2"/>
      <c r="L348" s="2"/>
      <c r="N348" s="2"/>
    </row>
    <row r="349" spans="3:14" x14ac:dyDescent="0.25">
      <c r="C349" s="2"/>
      <c r="E349" s="2"/>
      <c r="F349" s="2"/>
      <c r="G349" s="2"/>
      <c r="H349" s="2"/>
      <c r="K349" s="2"/>
      <c r="L349" s="2"/>
      <c r="N349" s="2"/>
    </row>
    <row r="350" spans="3:14" x14ac:dyDescent="0.25">
      <c r="C350" s="2"/>
      <c r="E350" s="2"/>
      <c r="F350" s="2"/>
      <c r="G350" s="2"/>
      <c r="H350" s="2"/>
      <c r="K350" s="2"/>
      <c r="L350" s="2"/>
      <c r="N350" s="2"/>
    </row>
    <row r="351" spans="3:14" x14ac:dyDescent="0.25">
      <c r="C351" s="2"/>
      <c r="E351" s="2"/>
      <c r="F351" s="2"/>
      <c r="G351" s="2"/>
      <c r="H351" s="2"/>
      <c r="K351" s="2"/>
      <c r="L351" s="2"/>
      <c r="N351" s="2"/>
    </row>
    <row r="352" spans="3:14" x14ac:dyDescent="0.25">
      <c r="C352" s="2"/>
      <c r="E352" s="2"/>
      <c r="F352" s="2"/>
      <c r="G352" s="2"/>
      <c r="H352" s="2"/>
      <c r="K352" s="2"/>
      <c r="L352" s="2"/>
      <c r="N352" s="2"/>
    </row>
    <row r="353" spans="3:14" x14ac:dyDescent="0.25">
      <c r="C353" s="2"/>
      <c r="E353" s="2"/>
      <c r="F353" s="2"/>
      <c r="G353" s="2"/>
      <c r="H353" s="2"/>
      <c r="K353" s="2"/>
      <c r="L353" s="2"/>
      <c r="N353" s="2"/>
    </row>
    <row r="354" spans="3:14" x14ac:dyDescent="0.25">
      <c r="C354" s="2"/>
      <c r="E354" s="2"/>
      <c r="F354" s="2"/>
      <c r="G354" s="2"/>
      <c r="H354" s="2"/>
      <c r="K354" s="2"/>
      <c r="L354" s="2"/>
      <c r="N354" s="2"/>
    </row>
    <row r="355" spans="3:14" x14ac:dyDescent="0.25">
      <c r="C355" s="2"/>
      <c r="E355" s="2"/>
      <c r="F355" s="2"/>
      <c r="G355" s="2"/>
      <c r="H355" s="2"/>
      <c r="K355" s="2"/>
      <c r="L355" s="2"/>
      <c r="N355" s="2"/>
    </row>
    <row r="356" spans="3:14" x14ac:dyDescent="0.25">
      <c r="C356" s="2"/>
      <c r="E356" s="2"/>
      <c r="F356" s="2"/>
      <c r="G356" s="2"/>
      <c r="H356" s="2"/>
      <c r="K356" s="2"/>
      <c r="L356" s="2"/>
      <c r="N356" s="2"/>
    </row>
    <row r="357" spans="3:14" x14ac:dyDescent="0.25">
      <c r="C357" s="2"/>
      <c r="E357" s="2"/>
      <c r="F357" s="2"/>
      <c r="G357" s="2"/>
      <c r="H357" s="2"/>
      <c r="K357" s="2"/>
      <c r="L357" s="2"/>
      <c r="N357" s="2"/>
    </row>
    <row r="358" spans="3:14" x14ac:dyDescent="0.25">
      <c r="C358" s="2"/>
      <c r="E358" s="2"/>
      <c r="F358" s="2"/>
      <c r="G358" s="2"/>
      <c r="H358" s="2"/>
      <c r="K358" s="2"/>
      <c r="L358" s="2"/>
      <c r="N358" s="2"/>
    </row>
    <row r="359" spans="3:14" x14ac:dyDescent="0.25">
      <c r="C359" s="2"/>
      <c r="E359" s="2"/>
      <c r="F359" s="2"/>
      <c r="G359" s="2"/>
      <c r="H359" s="2"/>
      <c r="K359" s="2"/>
      <c r="L359" s="2"/>
      <c r="N359" s="2"/>
    </row>
    <row r="360" spans="3:14" x14ac:dyDescent="0.25">
      <c r="C360" s="2"/>
      <c r="E360" s="2"/>
      <c r="F360" s="2"/>
      <c r="G360" s="2"/>
      <c r="H360" s="2"/>
      <c r="K360" s="2"/>
      <c r="L360" s="2"/>
      <c r="N360" s="2"/>
    </row>
    <row r="361" spans="3:14" x14ac:dyDescent="0.25">
      <c r="C361" s="2"/>
      <c r="E361" s="2"/>
      <c r="F361" s="2"/>
      <c r="G361" s="2"/>
      <c r="H361" s="2"/>
      <c r="K361" s="2"/>
      <c r="L361" s="2"/>
      <c r="N361" s="2"/>
    </row>
    <row r="362" spans="3:14" x14ac:dyDescent="0.25">
      <c r="C362" s="2"/>
      <c r="E362" s="2"/>
      <c r="F362" s="2"/>
      <c r="G362" s="2"/>
      <c r="H362" s="2"/>
      <c r="K362" s="2"/>
      <c r="L362" s="2"/>
      <c r="N362" s="2"/>
    </row>
    <row r="363" spans="3:14" x14ac:dyDescent="0.25">
      <c r="C363" s="2"/>
      <c r="E363" s="2"/>
      <c r="F363" s="2"/>
      <c r="G363" s="2"/>
      <c r="H363" s="2"/>
      <c r="K363" s="2"/>
      <c r="L363" s="2"/>
      <c r="N363" s="2"/>
    </row>
    <row r="364" spans="3:14" x14ac:dyDescent="0.25">
      <c r="C364" s="2"/>
      <c r="E364" s="2"/>
      <c r="F364" s="2"/>
      <c r="G364" s="2"/>
      <c r="H364" s="2"/>
      <c r="K364" s="2"/>
      <c r="L364" s="2"/>
      <c r="N364" s="2"/>
    </row>
    <row r="365" spans="3:14" x14ac:dyDescent="0.25">
      <c r="C365" s="2"/>
      <c r="E365" s="2"/>
      <c r="F365" s="2"/>
      <c r="G365" s="2"/>
      <c r="H365" s="2"/>
      <c r="K365" s="2"/>
      <c r="L365" s="2"/>
      <c r="N365" s="2"/>
    </row>
    <row r="366" spans="3:14" x14ac:dyDescent="0.25">
      <c r="C366" s="2"/>
      <c r="E366" s="2"/>
      <c r="F366" s="2"/>
      <c r="G366" s="2"/>
      <c r="H366" s="2"/>
      <c r="K366" s="2"/>
      <c r="L366" s="2"/>
      <c r="N366" s="2"/>
    </row>
    <row r="367" spans="3:14" x14ac:dyDescent="0.25">
      <c r="C367" s="2"/>
      <c r="E367" s="2"/>
      <c r="F367" s="2"/>
      <c r="G367" s="2"/>
      <c r="H367" s="2"/>
      <c r="K367" s="2"/>
      <c r="L367" s="2"/>
      <c r="N367" s="2"/>
    </row>
    <row r="368" spans="3:14" x14ac:dyDescent="0.25">
      <c r="C368" s="2"/>
      <c r="E368" s="2"/>
      <c r="F368" s="2"/>
      <c r="G368" s="2"/>
      <c r="H368" s="2"/>
      <c r="K368" s="2"/>
      <c r="L368" s="2"/>
      <c r="N368" s="2"/>
    </row>
    <row r="369" spans="3:14" x14ac:dyDescent="0.25">
      <c r="C369" s="2"/>
      <c r="E369" s="2"/>
      <c r="F369" s="2"/>
      <c r="G369" s="2"/>
      <c r="H369" s="2"/>
      <c r="K369" s="2"/>
      <c r="L369" s="2"/>
      <c r="N369" s="2"/>
    </row>
    <row r="370" spans="3:14" x14ac:dyDescent="0.25">
      <c r="C370" s="2"/>
      <c r="E370" s="2"/>
      <c r="F370" s="2"/>
      <c r="G370" s="2"/>
      <c r="H370" s="2"/>
      <c r="K370" s="2"/>
      <c r="L370" s="2"/>
      <c r="N370" s="2"/>
    </row>
    <row r="371" spans="3:14" x14ac:dyDescent="0.25">
      <c r="C371" s="2"/>
      <c r="E371" s="2"/>
      <c r="F371" s="2"/>
      <c r="G371" s="2"/>
      <c r="H371" s="2"/>
      <c r="K371" s="2"/>
      <c r="L371" s="2"/>
      <c r="N371" s="2"/>
    </row>
    <row r="372" spans="3:14" x14ac:dyDescent="0.25">
      <c r="C372" s="2"/>
      <c r="E372" s="2"/>
      <c r="F372" s="2"/>
      <c r="G372" s="2"/>
      <c r="H372" s="2"/>
      <c r="K372" s="2"/>
      <c r="L372" s="2"/>
      <c r="N372" s="2"/>
    </row>
    <row r="373" spans="3:14" x14ac:dyDescent="0.25">
      <c r="C373" s="2"/>
      <c r="E373" s="2"/>
      <c r="F373" s="2"/>
      <c r="G373" s="2"/>
      <c r="H373" s="2"/>
      <c r="K373" s="2"/>
      <c r="L373" s="2"/>
      <c r="N373" s="2"/>
    </row>
    <row r="374" spans="3:14" x14ac:dyDescent="0.25">
      <c r="C374" s="2"/>
      <c r="E374" s="2"/>
      <c r="F374" s="2"/>
      <c r="G374" s="2"/>
      <c r="H374" s="2"/>
      <c r="K374" s="2"/>
      <c r="L374" s="2"/>
      <c r="N374" s="2"/>
    </row>
    <row r="375" spans="3:14" x14ac:dyDescent="0.25">
      <c r="C375" s="2"/>
      <c r="E375" s="2"/>
      <c r="F375" s="2"/>
      <c r="G375" s="2"/>
      <c r="H375" s="2"/>
      <c r="K375" s="2"/>
      <c r="L375" s="2"/>
      <c r="N375" s="2"/>
    </row>
    <row r="376" spans="3:14" x14ac:dyDescent="0.25">
      <c r="C376" s="2"/>
      <c r="E376" s="2"/>
      <c r="F376" s="2"/>
      <c r="G376" s="2"/>
      <c r="H376" s="2"/>
      <c r="K376" s="2"/>
      <c r="L376" s="2"/>
      <c r="N376" s="2"/>
    </row>
    <row r="377" spans="3:14" x14ac:dyDescent="0.25">
      <c r="C377" s="2"/>
      <c r="E377" s="2"/>
      <c r="F377" s="2"/>
      <c r="G377" s="2"/>
      <c r="H377" s="2"/>
      <c r="K377" s="2"/>
      <c r="L377" s="2"/>
      <c r="N377" s="2"/>
    </row>
    <row r="378" spans="3:14" x14ac:dyDescent="0.25">
      <c r="C378" s="2"/>
      <c r="E378" s="2"/>
      <c r="F378" s="2"/>
      <c r="G378" s="2"/>
      <c r="H378" s="2"/>
      <c r="K378" s="2"/>
      <c r="L378" s="2"/>
      <c r="N378" s="2"/>
    </row>
    <row r="379" spans="3:14" x14ac:dyDescent="0.25">
      <c r="C379" s="2"/>
      <c r="E379" s="2"/>
      <c r="F379" s="2"/>
      <c r="G379" s="2"/>
      <c r="H379" s="2"/>
      <c r="K379" s="2"/>
      <c r="L379" s="2"/>
      <c r="N379" s="2"/>
    </row>
    <row r="380" spans="3:14" x14ac:dyDescent="0.25">
      <c r="C380" s="2"/>
      <c r="E380" s="2"/>
      <c r="F380" s="2"/>
      <c r="G380" s="2"/>
      <c r="H380" s="2"/>
      <c r="K380" s="2"/>
      <c r="L380" s="2"/>
      <c r="N380" s="2"/>
    </row>
    <row r="381" spans="3:14" x14ac:dyDescent="0.25">
      <c r="C381" s="2"/>
      <c r="E381" s="2"/>
      <c r="F381" s="2"/>
      <c r="G381" s="2"/>
      <c r="H381" s="2"/>
      <c r="K381" s="2"/>
      <c r="L381" s="2"/>
      <c r="N381" s="2"/>
    </row>
    <row r="382" spans="3:14" x14ac:dyDescent="0.25">
      <c r="C382" s="2"/>
      <c r="E382" s="2"/>
      <c r="F382" s="2"/>
      <c r="G382" s="2"/>
      <c r="H382" s="2"/>
      <c r="K382" s="2"/>
      <c r="L382" s="2"/>
      <c r="N382" s="2"/>
    </row>
    <row r="383" spans="3:14" x14ac:dyDescent="0.25">
      <c r="C383" s="2"/>
      <c r="E383" s="2"/>
      <c r="F383" s="2"/>
      <c r="G383" s="2"/>
      <c r="H383" s="2"/>
      <c r="K383" s="2"/>
      <c r="L383" s="2"/>
      <c r="N383" s="2"/>
    </row>
    <row r="384" spans="3:14" x14ac:dyDescent="0.25">
      <c r="C384" s="2"/>
      <c r="E384" s="2"/>
      <c r="F384" s="2"/>
      <c r="G384" s="2"/>
      <c r="H384" s="2"/>
      <c r="K384" s="2"/>
      <c r="L384" s="2"/>
      <c r="N384" s="2"/>
    </row>
    <row r="385" spans="3:14" x14ac:dyDescent="0.25">
      <c r="C385" s="2"/>
      <c r="E385" s="2"/>
      <c r="F385" s="2"/>
      <c r="G385" s="2"/>
      <c r="H385" s="2"/>
      <c r="K385" s="2"/>
      <c r="L385" s="2"/>
      <c r="N385" s="2"/>
    </row>
    <row r="386" spans="3:14" x14ac:dyDescent="0.25">
      <c r="C386" s="2"/>
      <c r="E386" s="2"/>
      <c r="F386" s="2"/>
      <c r="G386" s="2"/>
      <c r="H386" s="2"/>
      <c r="K386" s="2"/>
      <c r="L386" s="2"/>
      <c r="N386" s="2"/>
    </row>
    <row r="387" spans="3:14" x14ac:dyDescent="0.25">
      <c r="C387" s="2"/>
      <c r="E387" s="2"/>
      <c r="F387" s="2"/>
      <c r="G387" s="2"/>
      <c r="H387" s="2"/>
      <c r="K387" s="2"/>
      <c r="L387" s="2"/>
      <c r="N387" s="2"/>
    </row>
    <row r="388" spans="3:14" x14ac:dyDescent="0.25">
      <c r="C388" s="2"/>
      <c r="E388" s="2"/>
      <c r="F388" s="2"/>
      <c r="G388" s="2"/>
      <c r="H388" s="2"/>
      <c r="K388" s="2"/>
      <c r="L388" s="2"/>
      <c r="N388" s="2"/>
    </row>
    <row r="389" spans="3:14" x14ac:dyDescent="0.25">
      <c r="C389" s="2"/>
      <c r="E389" s="2"/>
      <c r="F389" s="2"/>
      <c r="G389" s="2"/>
      <c r="H389" s="2"/>
      <c r="K389" s="2"/>
      <c r="L389" s="2"/>
      <c r="N389" s="2"/>
    </row>
    <row r="390" spans="3:14" x14ac:dyDescent="0.25">
      <c r="C390" s="2"/>
      <c r="E390" s="2"/>
      <c r="F390" s="2"/>
      <c r="G390" s="2"/>
      <c r="H390" s="2"/>
      <c r="K390" s="2"/>
      <c r="L390" s="2"/>
      <c r="N390" s="2"/>
    </row>
    <row r="391" spans="3:14" x14ac:dyDescent="0.25">
      <c r="C391" s="2"/>
      <c r="E391" s="2"/>
      <c r="F391" s="2"/>
      <c r="G391" s="2"/>
      <c r="H391" s="2"/>
      <c r="K391" s="2"/>
      <c r="L391" s="2"/>
      <c r="N391" s="2"/>
    </row>
    <row r="392" spans="3:14" x14ac:dyDescent="0.25">
      <c r="C392" s="2"/>
      <c r="E392" s="2"/>
      <c r="F392" s="2"/>
      <c r="G392" s="2"/>
      <c r="H392" s="2"/>
      <c r="K392" s="2"/>
      <c r="L392" s="2"/>
      <c r="N392" s="2"/>
    </row>
    <row r="393" spans="3:14" x14ac:dyDescent="0.25">
      <c r="C393" s="2"/>
      <c r="E393" s="2"/>
      <c r="F393" s="2"/>
      <c r="G393" s="2"/>
      <c r="H393" s="2"/>
      <c r="K393" s="2"/>
      <c r="L393" s="2"/>
      <c r="N393" s="2"/>
    </row>
    <row r="394" spans="3:14" x14ac:dyDescent="0.25">
      <c r="C394" s="2"/>
      <c r="E394" s="2"/>
      <c r="F394" s="2"/>
      <c r="G394" s="2"/>
      <c r="H394" s="2"/>
      <c r="K394" s="2"/>
      <c r="L394" s="2"/>
      <c r="N394" s="2"/>
    </row>
    <row r="395" spans="3:14" x14ac:dyDescent="0.25">
      <c r="C395" s="2"/>
      <c r="E395" s="2"/>
      <c r="F395" s="2"/>
      <c r="G395" s="2"/>
      <c r="H395" s="2"/>
      <c r="K395" s="2"/>
      <c r="L395" s="2"/>
      <c r="N395" s="2"/>
    </row>
    <row r="396" spans="3:14" x14ac:dyDescent="0.25">
      <c r="C396" s="2"/>
      <c r="E396" s="2"/>
      <c r="F396" s="2"/>
      <c r="G396" s="2"/>
      <c r="H396" s="2"/>
      <c r="K396" s="2"/>
      <c r="L396" s="2"/>
      <c r="N396" s="2"/>
    </row>
    <row r="397" spans="3:14" x14ac:dyDescent="0.25">
      <c r="C397" s="2"/>
      <c r="E397" s="2"/>
      <c r="F397" s="2"/>
      <c r="G397" s="2"/>
      <c r="H397" s="2"/>
      <c r="K397" s="2"/>
      <c r="L397" s="2"/>
      <c r="N397" s="2"/>
    </row>
    <row r="398" spans="3:14" x14ac:dyDescent="0.25">
      <c r="C398" s="2"/>
      <c r="E398" s="2"/>
      <c r="F398" s="2"/>
      <c r="G398" s="2"/>
      <c r="H398" s="2"/>
      <c r="K398" s="2"/>
      <c r="L398" s="2"/>
      <c r="N398" s="2"/>
    </row>
    <row r="399" spans="3:14" x14ac:dyDescent="0.25">
      <c r="C399" s="2"/>
      <c r="E399" s="2"/>
      <c r="F399" s="2"/>
      <c r="G399" s="2"/>
      <c r="H399" s="2"/>
      <c r="K399" s="2"/>
      <c r="L399" s="2"/>
      <c r="N399" s="2"/>
    </row>
    <row r="400" spans="3:14" x14ac:dyDescent="0.25">
      <c r="C400" s="2"/>
      <c r="E400" s="2"/>
      <c r="F400" s="2"/>
      <c r="G400" s="2"/>
      <c r="H400" s="2"/>
      <c r="K400" s="2"/>
      <c r="L400" s="2"/>
      <c r="N400" s="2"/>
    </row>
    <row r="401" spans="3:14" x14ac:dyDescent="0.25">
      <c r="C401" s="2"/>
      <c r="E401" s="2"/>
      <c r="F401" s="2"/>
      <c r="G401" s="2"/>
      <c r="H401" s="2"/>
      <c r="K401" s="2"/>
      <c r="L401" s="2"/>
      <c r="N401" s="2"/>
    </row>
    <row r="402" spans="3:14" x14ac:dyDescent="0.25">
      <c r="C402" s="2"/>
      <c r="E402" s="2"/>
      <c r="F402" s="2"/>
      <c r="G402" s="2"/>
      <c r="H402" s="2"/>
      <c r="K402" s="2"/>
      <c r="L402" s="2"/>
      <c r="N402" s="2"/>
    </row>
    <row r="403" spans="3:14" x14ac:dyDescent="0.25">
      <c r="C403" s="2"/>
      <c r="E403" s="2"/>
      <c r="F403" s="2"/>
      <c r="G403" s="2"/>
      <c r="H403" s="2"/>
      <c r="K403" s="2"/>
      <c r="L403" s="2"/>
      <c r="N403" s="2"/>
    </row>
    <row r="404" spans="3:14" x14ac:dyDescent="0.25">
      <c r="C404" s="2"/>
      <c r="E404" s="2"/>
      <c r="F404" s="2"/>
      <c r="G404" s="2"/>
      <c r="H404" s="2"/>
      <c r="K404" s="2"/>
      <c r="L404" s="2"/>
      <c r="N404" s="2"/>
    </row>
    <row r="405" spans="3:14" x14ac:dyDescent="0.25">
      <c r="C405" s="2"/>
      <c r="E405" s="2"/>
      <c r="F405" s="2"/>
      <c r="G405" s="2"/>
      <c r="H405" s="2"/>
      <c r="K405" s="2"/>
      <c r="L405" s="2"/>
      <c r="N405" s="2"/>
    </row>
    <row r="406" spans="3:14" x14ac:dyDescent="0.25">
      <c r="C406" s="2"/>
      <c r="E406" s="2"/>
      <c r="F406" s="2"/>
      <c r="G406" s="2"/>
      <c r="H406" s="2"/>
      <c r="K406" s="2"/>
      <c r="L406" s="2"/>
      <c r="N406" s="2"/>
    </row>
    <row r="407" spans="3:14" x14ac:dyDescent="0.25">
      <c r="C407" s="2"/>
      <c r="E407" s="2"/>
      <c r="F407" s="2"/>
      <c r="G407" s="2"/>
      <c r="H407" s="2"/>
      <c r="K407" s="2"/>
      <c r="L407" s="2"/>
      <c r="N407" s="2"/>
    </row>
    <row r="408" spans="3:14" x14ac:dyDescent="0.25">
      <c r="C408" s="2"/>
      <c r="E408" s="2"/>
      <c r="F408" s="2"/>
      <c r="G408" s="2"/>
      <c r="H408" s="2"/>
      <c r="K408" s="2"/>
      <c r="L408" s="2"/>
      <c r="N408" s="2"/>
    </row>
    <row r="409" spans="3:14" x14ac:dyDescent="0.25">
      <c r="C409" s="2"/>
      <c r="E409" s="2"/>
      <c r="F409" s="2"/>
      <c r="G409" s="2"/>
      <c r="H409" s="2"/>
      <c r="K409" s="2"/>
      <c r="L409" s="2"/>
      <c r="N409" s="2"/>
    </row>
    <row r="410" spans="3:14" x14ac:dyDescent="0.25">
      <c r="C410" s="2"/>
      <c r="E410" s="2"/>
      <c r="F410" s="2"/>
      <c r="G410" s="2"/>
      <c r="H410" s="2"/>
      <c r="K410" s="2"/>
      <c r="L410" s="2"/>
      <c r="N410" s="2"/>
    </row>
    <row r="411" spans="3:14" x14ac:dyDescent="0.25">
      <c r="C411" s="2"/>
      <c r="E411" s="2"/>
      <c r="F411" s="2"/>
      <c r="G411" s="2"/>
      <c r="H411" s="2"/>
      <c r="K411" s="2"/>
      <c r="L411" s="2"/>
      <c r="N411" s="2"/>
    </row>
    <row r="412" spans="3:14" x14ac:dyDescent="0.25">
      <c r="C412" s="2"/>
      <c r="E412" s="2"/>
      <c r="F412" s="2"/>
      <c r="G412" s="2"/>
      <c r="H412" s="2"/>
      <c r="K412" s="2"/>
      <c r="L412" s="2"/>
      <c r="N412" s="2"/>
    </row>
    <row r="413" spans="3:14" x14ac:dyDescent="0.25">
      <c r="C413" s="2"/>
      <c r="E413" s="2"/>
      <c r="F413" s="2"/>
      <c r="G413" s="2"/>
      <c r="H413" s="2"/>
      <c r="K413" s="2"/>
      <c r="L413" s="2"/>
      <c r="N413" s="2"/>
    </row>
    <row r="414" spans="3:14" x14ac:dyDescent="0.25">
      <c r="C414" s="2"/>
      <c r="E414" s="2"/>
      <c r="F414" s="2"/>
      <c r="G414" s="2"/>
      <c r="H414" s="2"/>
      <c r="K414" s="2"/>
      <c r="L414" s="2"/>
      <c r="N414" s="2"/>
    </row>
    <row r="415" spans="3:14" x14ac:dyDescent="0.25">
      <c r="C415" s="2"/>
      <c r="E415" s="2"/>
      <c r="F415" s="2"/>
      <c r="G415" s="2"/>
      <c r="H415" s="2"/>
      <c r="K415" s="2"/>
      <c r="L415" s="2"/>
      <c r="N415" s="2"/>
    </row>
    <row r="416" spans="3:14" x14ac:dyDescent="0.25">
      <c r="C416" s="2"/>
      <c r="E416" s="2"/>
      <c r="F416" s="2"/>
      <c r="G416" s="2"/>
      <c r="H416" s="2"/>
      <c r="K416" s="2"/>
      <c r="L416" s="2"/>
      <c r="N416" s="2"/>
    </row>
    <row r="417" spans="3:14" x14ac:dyDescent="0.25">
      <c r="C417" s="2"/>
      <c r="E417" s="2"/>
      <c r="F417" s="2"/>
      <c r="G417" s="2"/>
      <c r="H417" s="2"/>
      <c r="K417" s="2"/>
      <c r="L417" s="2"/>
      <c r="N417" s="2"/>
    </row>
    <row r="418" spans="3:14" x14ac:dyDescent="0.25">
      <c r="C418" s="2"/>
      <c r="E418" s="2"/>
      <c r="F418" s="2"/>
      <c r="G418" s="2"/>
      <c r="H418" s="2"/>
      <c r="K418" s="2"/>
      <c r="L418" s="2"/>
      <c r="N418" s="2"/>
    </row>
    <row r="419" spans="3:14" x14ac:dyDescent="0.25">
      <c r="C419" s="2"/>
      <c r="E419" s="2"/>
      <c r="F419" s="2"/>
      <c r="G419" s="2"/>
      <c r="H419" s="2"/>
      <c r="K419" s="2"/>
      <c r="L419" s="2"/>
      <c r="N419" s="2"/>
    </row>
    <row r="420" spans="3:14" x14ac:dyDescent="0.25">
      <c r="C420" s="2"/>
      <c r="E420" s="2"/>
      <c r="F420" s="2"/>
      <c r="G420" s="2"/>
      <c r="H420" s="2"/>
      <c r="K420" s="2"/>
      <c r="L420" s="2"/>
      <c r="N420" s="2"/>
    </row>
    <row r="421" spans="3:14" x14ac:dyDescent="0.25">
      <c r="C421" s="2"/>
      <c r="E421" s="2"/>
      <c r="F421" s="2"/>
      <c r="G421" s="2"/>
      <c r="H421" s="2"/>
      <c r="K421" s="2"/>
      <c r="L421" s="2"/>
      <c r="N421" s="2"/>
    </row>
    <row r="422" spans="3:14" x14ac:dyDescent="0.25">
      <c r="C422" s="2"/>
      <c r="E422" s="2"/>
      <c r="F422" s="2"/>
      <c r="G422" s="2"/>
      <c r="H422" s="2"/>
      <c r="K422" s="2"/>
      <c r="L422" s="2"/>
      <c r="N422" s="2"/>
    </row>
    <row r="423" spans="3:14" x14ac:dyDescent="0.25">
      <c r="C423" s="2"/>
      <c r="E423" s="2"/>
      <c r="F423" s="2"/>
      <c r="G423" s="2"/>
      <c r="H423" s="2"/>
      <c r="K423" s="2"/>
      <c r="L423" s="2"/>
      <c r="N423" s="2"/>
    </row>
    <row r="424" spans="3:14" x14ac:dyDescent="0.25">
      <c r="C424" s="2"/>
      <c r="E424" s="2"/>
      <c r="F424" s="2"/>
      <c r="G424" s="2"/>
      <c r="H424" s="2"/>
      <c r="K424" s="2"/>
      <c r="L424" s="2"/>
      <c r="N424" s="2"/>
    </row>
    <row r="425" spans="3:14" x14ac:dyDescent="0.25">
      <c r="C425" s="2"/>
      <c r="E425" s="2"/>
      <c r="F425" s="2"/>
      <c r="G425" s="2"/>
      <c r="H425" s="2"/>
      <c r="K425" s="2"/>
      <c r="L425" s="2"/>
      <c r="N425" s="2"/>
    </row>
    <row r="426" spans="3:14" x14ac:dyDescent="0.25">
      <c r="C426" s="2"/>
      <c r="E426" s="2"/>
      <c r="F426" s="2"/>
      <c r="G426" s="2"/>
      <c r="H426" s="2"/>
      <c r="K426" s="2"/>
      <c r="L426" s="2"/>
      <c r="N426" s="2"/>
    </row>
    <row r="427" spans="3:14" x14ac:dyDescent="0.25">
      <c r="C427" s="2"/>
      <c r="E427" s="2"/>
      <c r="F427" s="2"/>
      <c r="G427" s="2"/>
      <c r="H427" s="2"/>
      <c r="K427" s="2"/>
      <c r="L427" s="2"/>
      <c r="N427" s="2"/>
    </row>
    <row r="428" spans="3:14" x14ac:dyDescent="0.25">
      <c r="C428" s="2"/>
      <c r="E428" s="2"/>
      <c r="F428" s="2"/>
      <c r="G428" s="2"/>
      <c r="H428" s="2"/>
      <c r="K428" s="2"/>
      <c r="L428" s="2"/>
      <c r="N428" s="2"/>
    </row>
    <row r="429" spans="3:14" x14ac:dyDescent="0.25">
      <c r="C429" s="2"/>
      <c r="E429" s="2"/>
      <c r="F429" s="2"/>
      <c r="G429" s="2"/>
      <c r="H429" s="2"/>
      <c r="K429" s="2"/>
      <c r="L429" s="2"/>
      <c r="N429" s="2"/>
    </row>
    <row r="430" spans="3:14" x14ac:dyDescent="0.25">
      <c r="C430" s="2"/>
      <c r="E430" s="2"/>
      <c r="F430" s="2"/>
      <c r="G430" s="2"/>
      <c r="H430" s="2"/>
      <c r="K430" s="2"/>
      <c r="L430" s="2"/>
      <c r="N430" s="2"/>
    </row>
    <row r="431" spans="3:14" x14ac:dyDescent="0.25">
      <c r="C431" s="2"/>
      <c r="E431" s="2"/>
      <c r="F431" s="2"/>
      <c r="G431" s="2"/>
      <c r="H431" s="2"/>
      <c r="K431" s="2"/>
      <c r="L431" s="2"/>
      <c r="N431" s="2"/>
    </row>
    <row r="432" spans="3:14" x14ac:dyDescent="0.25">
      <c r="C432" s="2"/>
      <c r="E432" s="2"/>
      <c r="F432" s="2"/>
      <c r="G432" s="2"/>
      <c r="H432" s="2"/>
      <c r="K432" s="2"/>
      <c r="L432" s="2"/>
      <c r="N432" s="2"/>
    </row>
    <row r="433" spans="3:14" x14ac:dyDescent="0.25">
      <c r="C433" s="2"/>
      <c r="E433" s="2"/>
      <c r="F433" s="2"/>
      <c r="G433" s="2"/>
      <c r="H433" s="2"/>
      <c r="K433" s="2"/>
      <c r="L433" s="2"/>
      <c r="N433" s="2"/>
    </row>
    <row r="434" spans="3:14" x14ac:dyDescent="0.25">
      <c r="C434" s="2"/>
      <c r="E434" s="2"/>
      <c r="F434" s="2"/>
      <c r="G434" s="2"/>
      <c r="H434" s="2"/>
      <c r="K434" s="2"/>
      <c r="L434" s="2"/>
      <c r="N434" s="2"/>
    </row>
    <row r="435" spans="3:14" x14ac:dyDescent="0.25">
      <c r="C435" s="2"/>
      <c r="E435" s="2"/>
      <c r="F435" s="2"/>
      <c r="G435" s="2"/>
      <c r="H435" s="2"/>
      <c r="K435" s="2"/>
      <c r="L435" s="2"/>
      <c r="N435" s="2"/>
    </row>
    <row r="436" spans="3:14" x14ac:dyDescent="0.25">
      <c r="C436" s="2"/>
      <c r="E436" s="2"/>
      <c r="F436" s="2"/>
      <c r="G436" s="2"/>
      <c r="H436" s="2"/>
      <c r="K436" s="2"/>
      <c r="L436" s="2"/>
      <c r="N436" s="2"/>
    </row>
    <row r="437" spans="3:14" x14ac:dyDescent="0.25">
      <c r="C437" s="2"/>
      <c r="E437" s="2"/>
      <c r="F437" s="2"/>
      <c r="G437" s="2"/>
      <c r="H437" s="2"/>
      <c r="K437" s="2"/>
      <c r="L437" s="2"/>
      <c r="N437" s="2"/>
    </row>
    <row r="438" spans="3:14" x14ac:dyDescent="0.25">
      <c r="C438" s="2"/>
      <c r="E438" s="2"/>
      <c r="F438" s="2"/>
      <c r="G438" s="2"/>
      <c r="H438" s="2"/>
      <c r="K438" s="2"/>
      <c r="L438" s="2"/>
      <c r="N438" s="2"/>
    </row>
    <row r="439" spans="3:14" x14ac:dyDescent="0.25">
      <c r="C439" s="2"/>
      <c r="E439" s="2"/>
      <c r="F439" s="2"/>
      <c r="G439" s="2"/>
      <c r="H439" s="2"/>
      <c r="K439" s="2"/>
      <c r="L439" s="2"/>
      <c r="N439" s="2"/>
    </row>
    <row r="440" spans="3:14" x14ac:dyDescent="0.25">
      <c r="C440" s="2"/>
      <c r="E440" s="2"/>
      <c r="F440" s="2"/>
      <c r="G440" s="2"/>
      <c r="H440" s="2"/>
      <c r="K440" s="2"/>
      <c r="L440" s="2"/>
      <c r="N440" s="2"/>
    </row>
    <row r="441" spans="3:14" x14ac:dyDescent="0.25">
      <c r="C441" s="2"/>
      <c r="E441" s="2"/>
      <c r="F441" s="2"/>
      <c r="G441" s="2"/>
      <c r="H441" s="2"/>
      <c r="K441" s="2"/>
      <c r="L441" s="2"/>
      <c r="N441" s="2"/>
    </row>
    <row r="442" spans="3:14" x14ac:dyDescent="0.25">
      <c r="C442" s="2"/>
      <c r="E442" s="2"/>
      <c r="F442" s="2"/>
      <c r="G442" s="2"/>
      <c r="H442" s="2"/>
      <c r="K442" s="2"/>
      <c r="L442" s="2"/>
      <c r="N442" s="2"/>
    </row>
    <row r="443" spans="3:14" x14ac:dyDescent="0.25">
      <c r="C443" s="2"/>
      <c r="E443" s="2"/>
      <c r="F443" s="2"/>
      <c r="G443" s="2"/>
      <c r="H443" s="2"/>
      <c r="K443" s="2"/>
      <c r="L443" s="2"/>
      <c r="N443" s="2"/>
    </row>
    <row r="444" spans="3:14" x14ac:dyDescent="0.25">
      <c r="C444" s="2"/>
      <c r="E444" s="2"/>
      <c r="F444" s="2"/>
      <c r="G444" s="2"/>
      <c r="H444" s="2"/>
      <c r="K444" s="2"/>
      <c r="L444" s="2"/>
      <c r="N444" s="2"/>
    </row>
    <row r="445" spans="3:14" x14ac:dyDescent="0.25">
      <c r="C445" s="2"/>
      <c r="E445" s="2"/>
      <c r="F445" s="2"/>
      <c r="G445" s="2"/>
      <c r="H445" s="2"/>
      <c r="K445" s="2"/>
      <c r="L445" s="2"/>
      <c r="N445" s="2"/>
    </row>
    <row r="446" spans="3:14" x14ac:dyDescent="0.25">
      <c r="C446" s="2"/>
      <c r="E446" s="2"/>
      <c r="F446" s="2"/>
      <c r="G446" s="2"/>
      <c r="H446" s="2"/>
      <c r="K446" s="2"/>
      <c r="L446" s="2"/>
      <c r="N446" s="2"/>
    </row>
    <row r="447" spans="3:14" x14ac:dyDescent="0.25">
      <c r="C447" s="2"/>
      <c r="E447" s="2"/>
      <c r="F447" s="2"/>
      <c r="G447" s="2"/>
      <c r="H447" s="2"/>
      <c r="K447" s="2"/>
      <c r="L447" s="2"/>
      <c r="N447" s="2"/>
    </row>
    <row r="448" spans="3:14" x14ac:dyDescent="0.25">
      <c r="C448" s="2"/>
      <c r="E448" s="2"/>
      <c r="F448" s="2"/>
      <c r="G448" s="2"/>
      <c r="H448" s="2"/>
      <c r="K448" s="2"/>
      <c r="L448" s="2"/>
      <c r="N448" s="2"/>
    </row>
    <row r="449" spans="3:14" x14ac:dyDescent="0.25">
      <c r="C449" s="2"/>
      <c r="E449" s="2"/>
      <c r="F449" s="2"/>
      <c r="G449" s="2"/>
      <c r="H449" s="2"/>
      <c r="K449" s="2"/>
      <c r="L449" s="2"/>
      <c r="N449" s="2"/>
    </row>
    <row r="450" spans="3:14" x14ac:dyDescent="0.25">
      <c r="C450" s="2"/>
      <c r="E450" s="2"/>
      <c r="F450" s="2"/>
      <c r="G450" s="2"/>
      <c r="H450" s="2"/>
      <c r="K450" s="2"/>
      <c r="L450" s="2"/>
      <c r="N450" s="2"/>
    </row>
    <row r="451" spans="3:14" x14ac:dyDescent="0.25">
      <c r="C451" s="2"/>
      <c r="E451" s="2"/>
      <c r="F451" s="2"/>
      <c r="G451" s="2"/>
      <c r="H451" s="2"/>
      <c r="K451" s="2"/>
      <c r="L451" s="2"/>
      <c r="N451" s="2"/>
    </row>
    <row r="452" spans="3:14" x14ac:dyDescent="0.25">
      <c r="C452" s="2"/>
      <c r="E452" s="2"/>
      <c r="F452" s="2"/>
      <c r="G452" s="2"/>
      <c r="H452" s="2"/>
      <c r="K452" s="2"/>
      <c r="L452" s="2"/>
      <c r="N452" s="2"/>
    </row>
    <row r="453" spans="3:14" x14ac:dyDescent="0.25">
      <c r="C453" s="2"/>
      <c r="E453" s="2"/>
      <c r="F453" s="2"/>
      <c r="G453" s="2"/>
      <c r="H453" s="2"/>
      <c r="K453" s="2"/>
      <c r="L453" s="2"/>
      <c r="N453" s="2"/>
    </row>
    <row r="454" spans="3:14" x14ac:dyDescent="0.25">
      <c r="C454" s="2"/>
      <c r="E454" s="2"/>
      <c r="F454" s="2"/>
      <c r="G454" s="2"/>
      <c r="H454" s="2"/>
      <c r="K454" s="2"/>
      <c r="L454" s="2"/>
      <c r="N454" s="2"/>
    </row>
    <row r="455" spans="3:14" x14ac:dyDescent="0.25">
      <c r="C455" s="2"/>
      <c r="E455" s="2"/>
      <c r="F455" s="2"/>
      <c r="G455" s="2"/>
      <c r="H455" s="2"/>
      <c r="K455" s="2"/>
      <c r="L455" s="2"/>
      <c r="N455" s="2"/>
    </row>
    <row r="456" spans="3:14" x14ac:dyDescent="0.25">
      <c r="C456" s="2"/>
      <c r="E456" s="2"/>
      <c r="F456" s="2"/>
      <c r="G456" s="2"/>
      <c r="H456" s="2"/>
      <c r="K456" s="2"/>
      <c r="L456" s="2"/>
      <c r="N456" s="2"/>
    </row>
    <row r="457" spans="3:14" x14ac:dyDescent="0.25">
      <c r="C457" s="2"/>
      <c r="E457" s="2"/>
      <c r="F457" s="2"/>
      <c r="G457" s="2"/>
      <c r="H457" s="2"/>
      <c r="K457" s="2"/>
      <c r="L457" s="2"/>
      <c r="N457" s="2"/>
    </row>
    <row r="458" spans="3:14" x14ac:dyDescent="0.25">
      <c r="C458" s="2"/>
      <c r="E458" s="2"/>
      <c r="F458" s="2"/>
      <c r="G458" s="2"/>
      <c r="H458" s="2"/>
      <c r="K458" s="2"/>
      <c r="L458" s="2"/>
      <c r="N458" s="2"/>
    </row>
    <row r="459" spans="3:14" x14ac:dyDescent="0.25">
      <c r="C459" s="2"/>
      <c r="E459" s="2"/>
      <c r="F459" s="2"/>
      <c r="G459" s="2"/>
      <c r="H459" s="2"/>
      <c r="K459" s="2"/>
      <c r="L459" s="2"/>
      <c r="N459" s="2"/>
    </row>
    <row r="460" spans="3:14" x14ac:dyDescent="0.25">
      <c r="C460" s="2"/>
      <c r="E460" s="2"/>
      <c r="F460" s="2"/>
      <c r="G460" s="2"/>
      <c r="H460" s="2"/>
      <c r="K460" s="2"/>
      <c r="L460" s="2"/>
      <c r="N460" s="2"/>
    </row>
    <row r="461" spans="3:14" x14ac:dyDescent="0.25">
      <c r="C461" s="2"/>
      <c r="E461" s="2"/>
      <c r="F461" s="2"/>
      <c r="G461" s="2"/>
      <c r="H461" s="2"/>
      <c r="K461" s="2"/>
      <c r="L461" s="2"/>
      <c r="N461" s="2"/>
    </row>
    <row r="462" spans="3:14" x14ac:dyDescent="0.25">
      <c r="C462" s="2"/>
      <c r="E462" s="2"/>
      <c r="F462" s="2"/>
      <c r="G462" s="2"/>
      <c r="H462" s="2"/>
      <c r="K462" s="2"/>
      <c r="L462" s="2"/>
      <c r="N462" s="2"/>
    </row>
  </sheetData>
  <mergeCells count="1">
    <mergeCell ref="I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Rechner</vt:lpstr>
    </vt:vector>
  </TitlesOfParts>
  <Company>SAP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Treffer, Arian (external)</dc:creator>
  <cp:lastModifiedBy>Treffer, Arian (external)</cp:lastModifiedBy>
  <dcterms:created xsi:type="dcterms:W3CDTF">2015-02-09T13:02:19Z</dcterms:created>
  <dcterms:modified xsi:type="dcterms:W3CDTF">2015-02-13T09:15:36Z</dcterms:modified>
</cp:coreProperties>
</file>