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8855" windowHeight="11775" activeTab="1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D5" i="2"/>
  <c r="D4"/>
  <c r="G16"/>
  <c r="G4"/>
  <c r="D38" i="1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36"/>
  <c r="D37"/>
  <c r="D35"/>
  <c r="C6" i="2"/>
  <c r="D6" s="1"/>
  <c r="B146" i="1"/>
  <c r="H142"/>
  <c r="I133"/>
  <c r="I135"/>
  <c r="I137"/>
  <c r="I139"/>
  <c r="I131"/>
  <c r="H133"/>
  <c r="H135"/>
  <c r="H137"/>
  <c r="H139"/>
  <c r="H131"/>
  <c r="F143"/>
  <c r="F138"/>
  <c r="F140"/>
  <c r="F136"/>
  <c r="F134"/>
  <c r="D153"/>
  <c r="F151"/>
  <c r="F148"/>
  <c r="N16"/>
  <c r="N28"/>
  <c r="D144"/>
  <c r="E144" s="1"/>
  <c r="D143"/>
  <c r="D141"/>
  <c r="D139"/>
  <c r="D137"/>
  <c r="D135"/>
  <c r="D133"/>
  <c r="D131"/>
  <c r="L28"/>
  <c r="D28"/>
  <c r="D29"/>
  <c r="D30"/>
  <c r="D31"/>
  <c r="D32"/>
  <c r="D33"/>
  <c r="L40"/>
  <c r="L52"/>
  <c r="J109"/>
  <c r="J124"/>
  <c r="J123"/>
  <c r="J122"/>
  <c r="J121"/>
  <c r="J120"/>
  <c r="J119"/>
  <c r="J118"/>
  <c r="J117"/>
  <c r="J116"/>
  <c r="J115"/>
  <c r="J114"/>
  <c r="J113"/>
  <c r="J112"/>
  <c r="J111"/>
  <c r="J110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28"/>
  <c r="L16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K54"/>
  <c r="K55"/>
  <c r="K56"/>
  <c r="K58"/>
  <c r="K59"/>
  <c r="K60"/>
  <c r="K62"/>
  <c r="K63"/>
  <c r="K64"/>
  <c r="K66"/>
  <c r="K67"/>
  <c r="K68"/>
  <c r="D5"/>
  <c r="J5"/>
  <c r="F4"/>
  <c r="J4" s="1"/>
  <c r="K4" s="1"/>
  <c r="C4"/>
  <c r="C7" i="2" l="1"/>
  <c r="D7" s="1"/>
  <c r="M40" i="1"/>
  <c r="M75"/>
  <c r="M99"/>
  <c r="M111"/>
  <c r="K109"/>
  <c r="K65"/>
  <c r="N75" s="1"/>
  <c r="K61"/>
  <c r="K57"/>
  <c r="K46"/>
  <c r="M52"/>
  <c r="K7"/>
  <c r="M28"/>
  <c r="K50"/>
  <c r="K53"/>
  <c r="K49"/>
  <c r="K45"/>
  <c r="K41"/>
  <c r="K37"/>
  <c r="K33"/>
  <c r="K29"/>
  <c r="K70"/>
  <c r="K74"/>
  <c r="K78"/>
  <c r="K82"/>
  <c r="K86"/>
  <c r="K90"/>
  <c r="K94"/>
  <c r="K98"/>
  <c r="K102"/>
  <c r="K106"/>
  <c r="K110"/>
  <c r="K114"/>
  <c r="K118"/>
  <c r="K122"/>
  <c r="M16"/>
  <c r="K42"/>
  <c r="K38"/>
  <c r="K34"/>
  <c r="N40" s="1"/>
  <c r="K30"/>
  <c r="K69"/>
  <c r="K73"/>
  <c r="K77"/>
  <c r="K81"/>
  <c r="K85"/>
  <c r="K89"/>
  <c r="K93"/>
  <c r="K97"/>
  <c r="K101"/>
  <c r="K105"/>
  <c r="K113"/>
  <c r="K117"/>
  <c r="K121"/>
  <c r="K47"/>
  <c r="K43"/>
  <c r="K39"/>
  <c r="K35"/>
  <c r="K31"/>
  <c r="K72"/>
  <c r="K76"/>
  <c r="K80"/>
  <c r="K84"/>
  <c r="K88"/>
  <c r="K92"/>
  <c r="K96"/>
  <c r="K100"/>
  <c r="K104"/>
  <c r="K108"/>
  <c r="K112"/>
  <c r="K116"/>
  <c r="K120"/>
  <c r="K124"/>
  <c r="M89"/>
  <c r="K52"/>
  <c r="K48"/>
  <c r="K44"/>
  <c r="K40"/>
  <c r="K36"/>
  <c r="K32"/>
  <c r="K71"/>
  <c r="K75"/>
  <c r="K79"/>
  <c r="K83"/>
  <c r="K87"/>
  <c r="K91"/>
  <c r="K95"/>
  <c r="K99"/>
  <c r="K103"/>
  <c r="K107"/>
  <c r="K111"/>
  <c r="K115"/>
  <c r="K119"/>
  <c r="K123"/>
  <c r="J126"/>
  <c r="M63"/>
  <c r="K28"/>
  <c r="K51"/>
  <c r="C5"/>
  <c r="K20"/>
  <c r="K5"/>
  <c r="K25"/>
  <c r="K21"/>
  <c r="K17"/>
  <c r="K13"/>
  <c r="K9"/>
  <c r="K22"/>
  <c r="K14"/>
  <c r="K10"/>
  <c r="K6"/>
  <c r="K26"/>
  <c r="K18"/>
  <c r="K27"/>
  <c r="K23"/>
  <c r="K19"/>
  <c r="K15"/>
  <c r="K11"/>
  <c r="K24"/>
  <c r="K16"/>
  <c r="K12"/>
  <c r="K8"/>
  <c r="C8" i="2" l="1"/>
  <c r="D8" s="1"/>
  <c r="N99" i="1"/>
  <c r="N124"/>
  <c r="N89"/>
  <c r="L63"/>
  <c r="N63"/>
  <c r="N111"/>
  <c r="N52"/>
  <c r="N126" s="1"/>
  <c r="C6"/>
  <c r="E6" s="1"/>
  <c r="E5"/>
  <c r="C9" i="2" l="1"/>
  <c r="D9" s="1"/>
  <c r="C7" i="1"/>
  <c r="C8" s="1"/>
  <c r="E7"/>
  <c r="C10" i="2" l="1"/>
  <c r="D10" s="1"/>
  <c r="E8" i="1"/>
  <c r="C9"/>
  <c r="C11" i="2" l="1"/>
  <c r="D11" s="1"/>
  <c r="C10" i="1"/>
  <c r="E9"/>
  <c r="C12" i="2" l="1"/>
  <c r="D12" s="1"/>
  <c r="E10" i="1"/>
  <c r="C11"/>
  <c r="C13" i="2" l="1"/>
  <c r="D13" s="1"/>
  <c r="C12" i="1"/>
  <c r="E11"/>
  <c r="C14" i="2" l="1"/>
  <c r="D14" s="1"/>
  <c r="E12" i="1"/>
  <c r="C13"/>
  <c r="C15" i="2" l="1"/>
  <c r="D15" s="1"/>
  <c r="C14" i="1"/>
  <c r="E13"/>
  <c r="C16" i="2" l="1"/>
  <c r="E14" i="1"/>
  <c r="C15"/>
  <c r="C17" i="2" l="1"/>
  <c r="D16"/>
  <c r="C16" i="1"/>
  <c r="E15"/>
  <c r="D17" i="2" l="1"/>
  <c r="D21" s="1"/>
  <c r="C21"/>
  <c r="E16" i="1"/>
  <c r="C17"/>
  <c r="E17" l="1"/>
  <c r="C18"/>
  <c r="E18" l="1"/>
  <c r="C19"/>
  <c r="E19" l="1"/>
  <c r="C20"/>
  <c r="E20" l="1"/>
  <c r="C21"/>
  <c r="E21" l="1"/>
  <c r="C22"/>
  <c r="E22" l="1"/>
  <c r="C23"/>
  <c r="E23" l="1"/>
  <c r="C24"/>
  <c r="E24" l="1"/>
  <c r="C25"/>
  <c r="E25" l="1"/>
  <c r="C26"/>
  <c r="C27" l="1"/>
  <c r="C28" s="1"/>
  <c r="E26"/>
  <c r="E28" l="1"/>
  <c r="C29"/>
  <c r="C30" s="1"/>
  <c r="C31" s="1"/>
  <c r="C32" s="1"/>
  <c r="C33" s="1"/>
  <c r="C34" s="1"/>
  <c r="C35" s="1"/>
  <c r="C36" s="1"/>
  <c r="C37" s="1"/>
  <c r="C38" s="1"/>
  <c r="C39" s="1"/>
  <c r="E27"/>
  <c r="C40" l="1"/>
  <c r="C41" s="1"/>
  <c r="C42" s="1"/>
  <c r="C43" s="1"/>
  <c r="C44" s="1"/>
  <c r="C45" s="1"/>
  <c r="C46" s="1"/>
  <c r="C47" s="1"/>
  <c r="C48" s="1"/>
  <c r="C49" s="1"/>
  <c r="C50" s="1"/>
  <c r="C51" s="1"/>
  <c r="E29"/>
  <c r="C52" l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7" s="1"/>
  <c r="C128" s="1"/>
  <c r="E30"/>
  <c r="E31" l="1"/>
  <c r="E32" l="1"/>
  <c r="E33" l="1"/>
  <c r="E34" l="1"/>
  <c r="E35" l="1"/>
  <c r="E36" l="1"/>
  <c r="E37" l="1"/>
  <c r="E38" l="1"/>
  <c r="E39" l="1"/>
  <c r="E40" l="1"/>
  <c r="E41" l="1"/>
  <c r="E42" l="1"/>
  <c r="E43" l="1"/>
  <c r="E44" l="1"/>
  <c r="E45" l="1"/>
  <c r="E46" l="1"/>
  <c r="E47" l="1"/>
  <c r="E48" l="1"/>
  <c r="E49" l="1"/>
  <c r="E50" l="1"/>
  <c r="E51" l="1"/>
  <c r="E52" l="1"/>
  <c r="E53" l="1"/>
  <c r="E54" l="1"/>
  <c r="E55" l="1"/>
  <c r="E56" l="1"/>
  <c r="E57" l="1"/>
  <c r="E58" l="1"/>
  <c r="E59" l="1"/>
  <c r="E60" l="1"/>
  <c r="E61" l="1"/>
  <c r="E62" l="1"/>
  <c r="E63" l="1"/>
  <c r="E64" l="1"/>
  <c r="E65" l="1"/>
  <c r="E66" l="1"/>
  <c r="E67" l="1"/>
  <c r="E68" l="1"/>
  <c r="E69" l="1"/>
  <c r="E70" l="1"/>
  <c r="E71" l="1"/>
  <c r="E72" l="1"/>
  <c r="E73" l="1"/>
  <c r="E74" l="1"/>
  <c r="E75" l="1"/>
  <c r="E76" l="1"/>
  <c r="E77" l="1"/>
  <c r="E78" l="1"/>
  <c r="E79" l="1"/>
  <c r="E80" l="1"/>
  <c r="E81" l="1"/>
  <c r="E82" l="1"/>
  <c r="E83" l="1"/>
  <c r="E84" l="1"/>
  <c r="E85" l="1"/>
  <c r="E86" l="1"/>
  <c r="E87" l="1"/>
  <c r="E88" l="1"/>
  <c r="E89" l="1"/>
  <c r="E90" l="1"/>
  <c r="E91" l="1"/>
  <c r="E92" l="1"/>
  <c r="E93" l="1"/>
  <c r="E94" l="1"/>
  <c r="E95" l="1"/>
  <c r="E96" l="1"/>
  <c r="E97" l="1"/>
  <c r="E98" l="1"/>
  <c r="E99" l="1"/>
  <c r="E100" l="1"/>
  <c r="E101" l="1"/>
  <c r="E102" l="1"/>
  <c r="E103" l="1"/>
  <c r="E104" l="1"/>
  <c r="E105" l="1"/>
  <c r="E106" l="1"/>
  <c r="E107" l="1"/>
  <c r="E108" l="1"/>
  <c r="E109" l="1"/>
  <c r="E110" l="1"/>
  <c r="E111" l="1"/>
  <c r="E112" l="1"/>
  <c r="E113" l="1"/>
  <c r="E114" l="1"/>
  <c r="E115" l="1"/>
  <c r="E116" l="1"/>
  <c r="E117" l="1"/>
  <c r="E118" l="1"/>
  <c r="E119" l="1"/>
  <c r="E120" l="1"/>
  <c r="E121" l="1"/>
  <c r="E122" l="1"/>
  <c r="E124" l="1"/>
  <c r="E123"/>
</calcChain>
</file>

<file path=xl/sharedStrings.xml><?xml version="1.0" encoding="utf-8"?>
<sst xmlns="http://schemas.openxmlformats.org/spreadsheetml/2006/main" count="24" uniqueCount="21">
  <si>
    <t>Datum</t>
  </si>
  <si>
    <t>Kurswert in €</t>
  </si>
  <si>
    <t>Anteile</t>
  </si>
  <si>
    <t>Wert je Anteil</t>
  </si>
  <si>
    <t>Verwaltungskosten</t>
  </si>
  <si>
    <t>Risikoprämie</t>
  </si>
  <si>
    <t>Summe Kosten</t>
  </si>
  <si>
    <t>Kosten in Anteil</t>
  </si>
  <si>
    <t>Meldung</t>
  </si>
  <si>
    <t>errechnet</t>
  </si>
  <si>
    <t>Differenz</t>
  </si>
  <si>
    <t>Kurswert</t>
  </si>
  <si>
    <t>Anteile die gekauft werden sollten</t>
  </si>
  <si>
    <t>Monat</t>
  </si>
  <si>
    <t>monatliche Kosten €</t>
  </si>
  <si>
    <t>monatliche Kosten in Anteilen</t>
  </si>
  <si>
    <t>Wertstandsmeldung vom 23.03.2015, Bewertungsstichtag 31.01.2009</t>
  </si>
  <si>
    <t>Differenzen</t>
  </si>
  <si>
    <t>Kurswert zum Monatsende €</t>
  </si>
  <si>
    <t>Guthaben €</t>
  </si>
  <si>
    <t>gekaufte Anteile</t>
  </si>
</sst>
</file>

<file path=xl/styles.xml><?xml version="1.0" encoding="utf-8"?>
<styleSheet xmlns="http://schemas.openxmlformats.org/spreadsheetml/2006/main">
  <numFmts count="5">
    <numFmt numFmtId="164" formatCode="[$-407]mmmm\ yy;@"/>
    <numFmt numFmtId="165" formatCode="d/m/yy;@"/>
    <numFmt numFmtId="166" formatCode="#,##0.00000"/>
    <numFmt numFmtId="167" formatCode="0.00000"/>
    <numFmt numFmtId="169" formatCode="dd/mm/yy;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 applyAlignment="1">
      <alignment horizontal="left" wrapText="1"/>
    </xf>
    <xf numFmtId="169" fontId="1" fillId="0" borderId="0" xfId="0" applyNumberFormat="1" applyFont="1" applyAlignment="1">
      <alignment wrapText="1"/>
    </xf>
    <xf numFmtId="0" fontId="1" fillId="0" borderId="0" xfId="0" applyFont="1" applyAlignment="1"/>
    <xf numFmtId="14" fontId="0" fillId="0" borderId="0" xfId="0" applyNumberFormat="1"/>
    <xf numFmtId="167" fontId="0" fillId="0" borderId="0" xfId="0" applyNumberFormat="1" applyFill="1" applyBorder="1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left" wrapText="1"/>
    </xf>
    <xf numFmtId="169" fontId="0" fillId="0" borderId="3" xfId="0" applyNumberFormat="1" applyBorder="1" applyAlignment="1">
      <alignment wrapText="1"/>
    </xf>
    <xf numFmtId="169" fontId="0" fillId="0" borderId="4" xfId="0" applyNumberFormat="1" applyBorder="1" applyAlignment="1">
      <alignment wrapText="1"/>
    </xf>
    <xf numFmtId="169" fontId="0" fillId="0" borderId="5" xfId="0" applyNumberFormat="1" applyBorder="1" applyAlignment="1">
      <alignment wrapText="1"/>
    </xf>
    <xf numFmtId="167" fontId="0" fillId="0" borderId="3" xfId="0" applyNumberFormat="1" applyBorder="1" applyAlignment="1">
      <alignment wrapText="1"/>
    </xf>
    <xf numFmtId="167" fontId="0" fillId="0" borderId="4" xfId="0" applyNumberFormat="1" applyBorder="1"/>
    <xf numFmtId="167" fontId="0" fillId="0" borderId="5" xfId="0" applyNumberFormat="1" applyBorder="1"/>
    <xf numFmtId="167" fontId="0" fillId="0" borderId="5" xfId="0" applyNumberFormat="1" applyBorder="1" applyAlignment="1">
      <alignment wrapText="1"/>
    </xf>
    <xf numFmtId="0" fontId="0" fillId="0" borderId="6" xfId="0" applyBorder="1" applyAlignment="1">
      <alignment horizontal="left" wrapText="1"/>
    </xf>
    <xf numFmtId="167" fontId="0" fillId="0" borderId="7" xfId="0" applyNumberFormat="1" applyBorder="1"/>
    <xf numFmtId="167" fontId="0" fillId="0" borderId="8" xfId="0" applyNumberFormat="1" applyBorder="1"/>
    <xf numFmtId="167" fontId="0" fillId="0" borderId="9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53"/>
  <sheetViews>
    <sheetView workbookViewId="0">
      <selection activeCell="C6" sqref="C6"/>
    </sheetView>
  </sheetViews>
  <sheetFormatPr baseColWidth="10" defaultRowHeight="15"/>
  <cols>
    <col min="1" max="1" width="15.140625" customWidth="1"/>
    <col min="2" max="2" width="14.140625" customWidth="1"/>
    <col min="6" max="6" width="19.5703125" customWidth="1"/>
    <col min="7" max="9" width="15.28515625" customWidth="1"/>
    <col min="10" max="10" width="15" customWidth="1"/>
    <col min="11" max="11" width="16.42578125" customWidth="1"/>
  </cols>
  <sheetData>
    <row r="2" spans="1:14">
      <c r="A2" t="s">
        <v>0</v>
      </c>
      <c r="B2" t="s">
        <v>1</v>
      </c>
      <c r="C2" t="s">
        <v>2</v>
      </c>
      <c r="D2" t="s">
        <v>3</v>
      </c>
      <c r="F2" t="s">
        <v>5</v>
      </c>
      <c r="G2" t="s">
        <v>4</v>
      </c>
      <c r="J2" t="s">
        <v>6</v>
      </c>
      <c r="K2" t="s">
        <v>7</v>
      </c>
    </row>
    <row r="3" spans="1:14">
      <c r="A3" s="1">
        <v>38322</v>
      </c>
      <c r="B3">
        <v>100.3</v>
      </c>
    </row>
    <row r="4" spans="1:14">
      <c r="A4" s="1">
        <v>38353</v>
      </c>
      <c r="B4">
        <v>104.97</v>
      </c>
      <c r="C4">
        <f>E4/D4</f>
        <v>19.940179461615156</v>
      </c>
      <c r="D4">
        <v>100.3</v>
      </c>
      <c r="E4">
        <v>2000</v>
      </c>
      <c r="F4">
        <f>6.66</f>
        <v>6.66</v>
      </c>
      <c r="G4">
        <v>0.84</v>
      </c>
      <c r="J4">
        <f>SUM(F4:G4)</f>
        <v>7.5</v>
      </c>
      <c r="K4">
        <f t="shared" ref="K4:K28" si="0">J4/D4</f>
        <v>7.4775672981056834E-2</v>
      </c>
    </row>
    <row r="5" spans="1:14">
      <c r="A5" s="1">
        <v>38384</v>
      </c>
      <c r="B5">
        <v>104.84</v>
      </c>
      <c r="C5">
        <f t="shared" ref="C5:C15" si="1">C4-K4</f>
        <v>19.865403788634097</v>
      </c>
      <c r="D5">
        <f>B5</f>
        <v>104.84</v>
      </c>
      <c r="E5">
        <f>B5*C5</f>
        <v>2082.6889332003989</v>
      </c>
      <c r="F5">
        <v>6.93</v>
      </c>
      <c r="G5">
        <v>0.83</v>
      </c>
      <c r="J5">
        <f>SUM(F5:G5)</f>
        <v>7.76</v>
      </c>
      <c r="K5">
        <f t="shared" si="0"/>
        <v>7.4017550553223954E-2</v>
      </c>
    </row>
    <row r="6" spans="1:14">
      <c r="A6" s="1">
        <v>38412</v>
      </c>
      <c r="B6">
        <v>104.59</v>
      </c>
      <c r="C6">
        <f t="shared" si="1"/>
        <v>19.791386238080872</v>
      </c>
      <c r="D6">
        <f t="shared" ref="D6:D33" si="2">B6</f>
        <v>104.59</v>
      </c>
      <c r="E6">
        <f t="shared" ref="E6:E28" si="3">B6*C6</f>
        <v>2069.9810866408784</v>
      </c>
      <c r="F6">
        <v>6.9</v>
      </c>
      <c r="G6">
        <v>0.83</v>
      </c>
      <c r="J6">
        <f t="shared" ref="J6:J27" si="4">SUM(F6:G6)</f>
        <v>7.73</v>
      </c>
      <c r="K6">
        <f t="shared" si="0"/>
        <v>7.3907639353666704E-2</v>
      </c>
    </row>
    <row r="7" spans="1:14">
      <c r="A7" s="1">
        <v>38443</v>
      </c>
      <c r="B7">
        <v>104.37</v>
      </c>
      <c r="C7">
        <f t="shared" si="1"/>
        <v>19.717478598727205</v>
      </c>
      <c r="D7">
        <f t="shared" si="2"/>
        <v>104.37</v>
      </c>
      <c r="E7">
        <f t="shared" si="3"/>
        <v>2057.9132413491584</v>
      </c>
      <c r="F7">
        <v>6.87</v>
      </c>
      <c r="G7">
        <v>0.83</v>
      </c>
      <c r="J7">
        <f t="shared" si="4"/>
        <v>7.7</v>
      </c>
      <c r="K7">
        <f t="shared" si="0"/>
        <v>7.3775989268947018E-2</v>
      </c>
    </row>
    <row r="8" spans="1:14">
      <c r="A8" s="1">
        <v>38473</v>
      </c>
      <c r="B8">
        <v>105.11</v>
      </c>
      <c r="C8">
        <f t="shared" si="1"/>
        <v>19.643702609458259</v>
      </c>
      <c r="D8">
        <f t="shared" si="2"/>
        <v>105.11</v>
      </c>
      <c r="E8">
        <f t="shared" si="3"/>
        <v>2064.7495812801576</v>
      </c>
      <c r="F8">
        <v>6.84</v>
      </c>
      <c r="G8">
        <v>0.83</v>
      </c>
      <c r="J8">
        <f t="shared" si="4"/>
        <v>7.67</v>
      </c>
      <c r="K8">
        <f t="shared" si="0"/>
        <v>7.2971173056797636E-2</v>
      </c>
    </row>
    <row r="9" spans="1:14">
      <c r="A9" s="1">
        <v>38504</v>
      </c>
      <c r="B9">
        <v>106.66</v>
      </c>
      <c r="C9">
        <f t="shared" si="1"/>
        <v>19.570731436401463</v>
      </c>
      <c r="D9">
        <f t="shared" si="2"/>
        <v>106.66</v>
      </c>
      <c r="E9">
        <f t="shared" si="3"/>
        <v>2087.41421500658</v>
      </c>
      <c r="F9">
        <v>6.81</v>
      </c>
      <c r="G9">
        <v>0.83</v>
      </c>
      <c r="J9">
        <f t="shared" si="4"/>
        <v>7.64</v>
      </c>
      <c r="K9">
        <f t="shared" si="0"/>
        <v>7.1629476842302642E-2</v>
      </c>
    </row>
    <row r="10" spans="1:14">
      <c r="A10" s="1">
        <v>38534</v>
      </c>
      <c r="B10">
        <v>106.77</v>
      </c>
      <c r="C10">
        <f t="shared" si="1"/>
        <v>19.499101959559159</v>
      </c>
      <c r="D10">
        <f t="shared" si="2"/>
        <v>106.77</v>
      </c>
      <c r="E10">
        <f t="shared" si="3"/>
        <v>2081.9191162221314</v>
      </c>
      <c r="F10">
        <v>6.9</v>
      </c>
      <c r="G10">
        <v>0.83</v>
      </c>
      <c r="J10">
        <f t="shared" si="4"/>
        <v>7.73</v>
      </c>
      <c r="K10">
        <f t="shared" si="0"/>
        <v>7.2398613842839757E-2</v>
      </c>
    </row>
    <row r="11" spans="1:14">
      <c r="A11" s="1">
        <v>38565</v>
      </c>
      <c r="B11">
        <v>107.88</v>
      </c>
      <c r="C11">
        <f t="shared" si="1"/>
        <v>19.426703345716319</v>
      </c>
      <c r="D11">
        <f t="shared" si="2"/>
        <v>107.88</v>
      </c>
      <c r="E11">
        <f t="shared" si="3"/>
        <v>2095.7527569358763</v>
      </c>
      <c r="F11">
        <v>6.88</v>
      </c>
      <c r="G11">
        <v>0.83</v>
      </c>
      <c r="J11">
        <f t="shared" si="4"/>
        <v>7.71</v>
      </c>
      <c r="K11">
        <f t="shared" si="0"/>
        <v>7.1468298109010009E-2</v>
      </c>
    </row>
    <row r="12" spans="1:14">
      <c r="A12" s="1">
        <v>38596</v>
      </c>
      <c r="B12">
        <v>107.96</v>
      </c>
      <c r="C12">
        <f t="shared" si="1"/>
        <v>19.355235047607309</v>
      </c>
      <c r="D12">
        <f t="shared" si="2"/>
        <v>107.96</v>
      </c>
      <c r="E12">
        <f t="shared" si="3"/>
        <v>2089.5911757396848</v>
      </c>
      <c r="F12">
        <v>6.92</v>
      </c>
      <c r="G12">
        <v>0.83</v>
      </c>
      <c r="J12">
        <f t="shared" si="4"/>
        <v>7.75</v>
      </c>
      <c r="K12">
        <f t="shared" si="0"/>
        <v>7.17858466098555E-2</v>
      </c>
    </row>
    <row r="13" spans="1:14">
      <c r="A13" s="1">
        <v>38626</v>
      </c>
      <c r="B13">
        <v>105.19</v>
      </c>
      <c r="C13">
        <f t="shared" si="1"/>
        <v>19.283449200997453</v>
      </c>
      <c r="D13">
        <f t="shared" si="2"/>
        <v>105.19</v>
      </c>
      <c r="E13">
        <f t="shared" si="3"/>
        <v>2028.426021452922</v>
      </c>
      <c r="F13">
        <v>6.9</v>
      </c>
      <c r="G13">
        <v>0.83</v>
      </c>
      <c r="J13">
        <f t="shared" si="4"/>
        <v>7.73</v>
      </c>
      <c r="K13">
        <f t="shared" si="0"/>
        <v>7.3486072820610329E-2</v>
      </c>
    </row>
    <row r="14" spans="1:14">
      <c r="A14" s="1">
        <v>38657</v>
      </c>
      <c r="B14">
        <v>105.19</v>
      </c>
      <c r="C14">
        <f t="shared" si="1"/>
        <v>19.209963128176842</v>
      </c>
      <c r="D14">
        <f t="shared" si="2"/>
        <v>105.19</v>
      </c>
      <c r="E14">
        <f t="shared" si="3"/>
        <v>2020.696021452922</v>
      </c>
      <c r="F14">
        <v>6.69</v>
      </c>
      <c r="G14">
        <v>0.84</v>
      </c>
      <c r="J14">
        <f t="shared" si="4"/>
        <v>7.53</v>
      </c>
      <c r="K14">
        <f t="shared" si="0"/>
        <v>7.1584751402224547E-2</v>
      </c>
    </row>
    <row r="15" spans="1:14">
      <c r="A15" s="1">
        <v>38687</v>
      </c>
      <c r="B15">
        <v>106.81</v>
      </c>
      <c r="C15">
        <f t="shared" si="1"/>
        <v>19.138378376774618</v>
      </c>
      <c r="D15">
        <f t="shared" si="2"/>
        <v>106.81</v>
      </c>
      <c r="E15">
        <f t="shared" si="3"/>
        <v>2044.1701944232971</v>
      </c>
      <c r="F15">
        <v>6.66</v>
      </c>
      <c r="G15">
        <v>0.84</v>
      </c>
      <c r="J15">
        <f t="shared" si="4"/>
        <v>7.5</v>
      </c>
      <c r="K15">
        <f t="shared" si="0"/>
        <v>7.021814436850482E-2</v>
      </c>
      <c r="M15">
        <v>2005</v>
      </c>
    </row>
    <row r="16" spans="1:14">
      <c r="A16" s="1">
        <v>38718</v>
      </c>
      <c r="B16">
        <v>106.58</v>
      </c>
      <c r="C16">
        <f>C15+L16</f>
        <v>37.863216875042568</v>
      </c>
      <c r="D16">
        <f t="shared" si="2"/>
        <v>106.58</v>
      </c>
      <c r="E16">
        <f t="shared" si="3"/>
        <v>4035.4616545420367</v>
      </c>
      <c r="F16">
        <v>13.3</v>
      </c>
      <c r="G16">
        <v>0.4</v>
      </c>
      <c r="J16">
        <f t="shared" si="4"/>
        <v>13.700000000000001</v>
      </c>
      <c r="K16">
        <f t="shared" si="0"/>
        <v>0.12854194032651531</v>
      </c>
      <c r="L16">
        <f>2000/B15</f>
        <v>18.724838498267953</v>
      </c>
      <c r="M16">
        <f>SUM(J4:J15)</f>
        <v>91.95</v>
      </c>
      <c r="N16">
        <f t="shared" ref="N16:N28" si="5">SUM(K5:K16)</f>
        <v>0.92578549655449827</v>
      </c>
    </row>
    <row r="17" spans="1:14">
      <c r="A17" s="1">
        <v>38749</v>
      </c>
      <c r="B17">
        <v>106.24</v>
      </c>
      <c r="C17">
        <f t="shared" ref="C17:C27" si="6">C16-K16</f>
        <v>37.734674934716054</v>
      </c>
      <c r="D17">
        <f t="shared" si="2"/>
        <v>106.24</v>
      </c>
      <c r="E17">
        <f t="shared" si="3"/>
        <v>4008.9318650642335</v>
      </c>
      <c r="F17">
        <v>13.25</v>
      </c>
      <c r="G17">
        <v>0.41</v>
      </c>
      <c r="J17">
        <f t="shared" si="4"/>
        <v>13.66</v>
      </c>
      <c r="K17">
        <f t="shared" si="0"/>
        <v>0.12857680722891568</v>
      </c>
    </row>
    <row r="18" spans="1:14">
      <c r="A18" s="1">
        <v>38777</v>
      </c>
      <c r="B18">
        <v>105.08</v>
      </c>
      <c r="C18">
        <f t="shared" si="6"/>
        <v>37.606098127487137</v>
      </c>
      <c r="D18">
        <f t="shared" si="2"/>
        <v>105.08</v>
      </c>
      <c r="E18">
        <f t="shared" si="3"/>
        <v>3951.6487912363482</v>
      </c>
      <c r="F18">
        <v>13.37</v>
      </c>
      <c r="G18">
        <v>0.4</v>
      </c>
      <c r="J18">
        <f t="shared" si="4"/>
        <v>13.77</v>
      </c>
      <c r="K18">
        <f t="shared" si="0"/>
        <v>0.13104301484583175</v>
      </c>
    </row>
    <row r="19" spans="1:14">
      <c r="A19" s="1">
        <v>38808</v>
      </c>
      <c r="B19">
        <v>104.41</v>
      </c>
      <c r="C19">
        <f t="shared" si="6"/>
        <v>37.475055112641307</v>
      </c>
      <c r="D19">
        <f t="shared" si="2"/>
        <v>104.41</v>
      </c>
      <c r="E19">
        <f t="shared" si="3"/>
        <v>3912.7705043108786</v>
      </c>
      <c r="F19">
        <v>13.28</v>
      </c>
      <c r="G19">
        <v>0.4</v>
      </c>
      <c r="J19">
        <f t="shared" si="4"/>
        <v>13.68</v>
      </c>
      <c r="K19">
        <f t="shared" si="0"/>
        <v>0.13102193276506083</v>
      </c>
    </row>
    <row r="20" spans="1:14">
      <c r="A20" s="1">
        <v>38838</v>
      </c>
      <c r="B20">
        <v>103.14</v>
      </c>
      <c r="C20">
        <f t="shared" si="6"/>
        <v>37.344033179876249</v>
      </c>
      <c r="D20">
        <f t="shared" si="2"/>
        <v>103.14</v>
      </c>
      <c r="E20">
        <f t="shared" si="3"/>
        <v>3851.6635821724362</v>
      </c>
      <c r="F20">
        <v>13</v>
      </c>
      <c r="G20">
        <v>0.42</v>
      </c>
      <c r="J20">
        <f t="shared" si="4"/>
        <v>13.42</v>
      </c>
      <c r="K20">
        <f t="shared" si="0"/>
        <v>0.13011440760131859</v>
      </c>
    </row>
    <row r="21" spans="1:14">
      <c r="A21" s="1">
        <v>38869</v>
      </c>
      <c r="B21">
        <v>101.34</v>
      </c>
      <c r="C21">
        <f t="shared" si="6"/>
        <v>37.21391877227493</v>
      </c>
      <c r="D21">
        <f t="shared" si="2"/>
        <v>101.34</v>
      </c>
      <c r="E21">
        <f t="shared" si="3"/>
        <v>3771.2585283823414</v>
      </c>
      <c r="F21">
        <v>12.8</v>
      </c>
      <c r="G21">
        <v>0.43</v>
      </c>
      <c r="J21">
        <f t="shared" si="4"/>
        <v>13.23</v>
      </c>
      <c r="K21">
        <f t="shared" si="0"/>
        <v>0.130550621669627</v>
      </c>
    </row>
    <row r="22" spans="1:14">
      <c r="A22" s="1">
        <v>38899</v>
      </c>
      <c r="B22">
        <v>101.51</v>
      </c>
      <c r="C22">
        <f t="shared" si="6"/>
        <v>37.083368150605303</v>
      </c>
      <c r="D22">
        <f t="shared" si="2"/>
        <v>101.51</v>
      </c>
      <c r="E22">
        <f t="shared" si="3"/>
        <v>3764.3327009679447</v>
      </c>
      <c r="F22">
        <v>12.53</v>
      </c>
      <c r="G22">
        <v>0.45</v>
      </c>
      <c r="J22">
        <f t="shared" si="4"/>
        <v>12.979999999999999</v>
      </c>
      <c r="K22">
        <f t="shared" si="0"/>
        <v>0.12786917545069448</v>
      </c>
    </row>
    <row r="23" spans="1:14">
      <c r="A23" s="1">
        <v>38930</v>
      </c>
      <c r="B23">
        <v>102.66</v>
      </c>
      <c r="C23">
        <f t="shared" si="6"/>
        <v>36.955498975154605</v>
      </c>
      <c r="D23">
        <f t="shared" si="2"/>
        <v>102.66</v>
      </c>
      <c r="E23">
        <f t="shared" si="3"/>
        <v>3793.8515247893715</v>
      </c>
      <c r="F23">
        <v>12.5</v>
      </c>
      <c r="G23">
        <v>0.45</v>
      </c>
      <c r="J23">
        <f t="shared" si="4"/>
        <v>12.95</v>
      </c>
      <c r="K23">
        <f t="shared" si="0"/>
        <v>0.12614455484122344</v>
      </c>
    </row>
    <row r="24" spans="1:14">
      <c r="A24" s="1">
        <v>38961</v>
      </c>
      <c r="B24">
        <v>102.88</v>
      </c>
      <c r="C24">
        <f t="shared" si="6"/>
        <v>36.829354420313379</v>
      </c>
      <c r="D24">
        <f t="shared" si="2"/>
        <v>102.88</v>
      </c>
      <c r="E24">
        <f t="shared" si="3"/>
        <v>3789.0039827618402</v>
      </c>
      <c r="F24">
        <v>12.59</v>
      </c>
      <c r="G24">
        <v>0.44</v>
      </c>
      <c r="J24">
        <f t="shared" si="4"/>
        <v>13.03</v>
      </c>
      <c r="K24">
        <f t="shared" si="0"/>
        <v>0.12665241057542767</v>
      </c>
    </row>
    <row r="25" spans="1:14">
      <c r="A25" s="1">
        <v>38991</v>
      </c>
      <c r="B25">
        <v>103.31</v>
      </c>
      <c r="C25">
        <f t="shared" si="6"/>
        <v>36.702702009737955</v>
      </c>
      <c r="D25">
        <f t="shared" si="2"/>
        <v>103.31</v>
      </c>
      <c r="E25">
        <f t="shared" si="3"/>
        <v>3791.7561446260283</v>
      </c>
      <c r="F25">
        <v>12.57</v>
      </c>
      <c r="G25">
        <v>0.45</v>
      </c>
      <c r="J25">
        <f t="shared" si="4"/>
        <v>13.02</v>
      </c>
      <c r="K25">
        <f t="shared" si="0"/>
        <v>0.12602845803891199</v>
      </c>
    </row>
    <row r="26" spans="1:14">
      <c r="A26" s="1">
        <v>39022</v>
      </c>
      <c r="B26">
        <v>104.49</v>
      </c>
      <c r="C26">
        <f t="shared" si="6"/>
        <v>36.576673551699045</v>
      </c>
      <c r="D26">
        <f t="shared" si="2"/>
        <v>104.49</v>
      </c>
      <c r="E26">
        <f t="shared" si="3"/>
        <v>3821.896619417033</v>
      </c>
      <c r="F26">
        <v>12.58</v>
      </c>
      <c r="G26">
        <v>0.45</v>
      </c>
      <c r="J26">
        <f t="shared" si="4"/>
        <v>13.03</v>
      </c>
      <c r="K26">
        <f t="shared" si="0"/>
        <v>0.12470092831849938</v>
      </c>
    </row>
    <row r="27" spans="1:14">
      <c r="A27" s="1">
        <v>39052</v>
      </c>
      <c r="B27">
        <v>104.49</v>
      </c>
      <c r="C27">
        <f t="shared" si="6"/>
        <v>36.451972623380549</v>
      </c>
      <c r="D27">
        <f t="shared" si="2"/>
        <v>104.49</v>
      </c>
      <c r="E27">
        <f t="shared" si="3"/>
        <v>3808.8666194170332</v>
      </c>
      <c r="F27">
        <v>12.67</v>
      </c>
      <c r="G27">
        <v>0.44</v>
      </c>
      <c r="J27">
        <f t="shared" si="4"/>
        <v>13.11</v>
      </c>
      <c r="K27">
        <f t="shared" si="0"/>
        <v>0.12546655182314098</v>
      </c>
      <c r="M27">
        <v>2006</v>
      </c>
    </row>
    <row r="28" spans="1:14">
      <c r="A28" s="1">
        <v>39083</v>
      </c>
      <c r="B28">
        <v>104.97</v>
      </c>
      <c r="C28">
        <f>C27+L28</f>
        <v>55.592560239420365</v>
      </c>
      <c r="D28">
        <f t="shared" si="2"/>
        <v>104.97</v>
      </c>
      <c r="E28">
        <f t="shared" si="3"/>
        <v>5835.5510483319558</v>
      </c>
      <c r="F28">
        <v>0.02</v>
      </c>
      <c r="G28">
        <v>0.01</v>
      </c>
      <c r="H28">
        <v>12.63</v>
      </c>
      <c r="I28">
        <v>0.83</v>
      </c>
      <c r="J28">
        <f>SUM(F28:I28)</f>
        <v>13.49</v>
      </c>
      <c r="K28">
        <f t="shared" si="0"/>
        <v>0.12851290845003335</v>
      </c>
      <c r="L28">
        <f t="shared" ref="L28" si="7">2000/B27</f>
        <v>19.140587616039813</v>
      </c>
      <c r="M28">
        <f t="shared" ref="M28:M52" si="8">SUM(J16:J27)</f>
        <v>159.57999999999998</v>
      </c>
      <c r="N28">
        <f t="shared" si="5"/>
        <v>1.5366817716086851</v>
      </c>
    </row>
    <row r="29" spans="1:14">
      <c r="A29" s="1">
        <v>39114</v>
      </c>
      <c r="B29">
        <v>105.43</v>
      </c>
      <c r="C29">
        <f t="shared" ref="C29:C91" si="9">C28-K28</f>
        <v>55.464047330970331</v>
      </c>
      <c r="D29">
        <f t="shared" si="2"/>
        <v>105.43</v>
      </c>
      <c r="E29">
        <f t="shared" ref="E29:E47" si="10">B28*C29</f>
        <v>5822.0610483319551</v>
      </c>
      <c r="F29">
        <v>2.3E-2</v>
      </c>
      <c r="G29">
        <v>1.2E-2</v>
      </c>
      <c r="H29">
        <v>12.644</v>
      </c>
      <c r="I29">
        <v>0.83599999999999997</v>
      </c>
      <c r="J29">
        <f t="shared" ref="J29:J69" si="11">SUM(F29:I29)</f>
        <v>13.515000000000001</v>
      </c>
      <c r="K29">
        <f t="shared" ref="K29:K69" si="12">J29/D29</f>
        <v>0.12818931992791424</v>
      </c>
    </row>
    <row r="30" spans="1:14">
      <c r="A30" s="1">
        <v>39142</v>
      </c>
      <c r="B30">
        <v>105.15</v>
      </c>
      <c r="C30">
        <f t="shared" si="9"/>
        <v>55.335858011042419</v>
      </c>
      <c r="D30">
        <f t="shared" si="2"/>
        <v>105.15</v>
      </c>
      <c r="E30">
        <f t="shared" si="10"/>
        <v>5834.0595101042027</v>
      </c>
      <c r="F30">
        <v>2.1999999999999999E-2</v>
      </c>
      <c r="G30">
        <v>1.2E-2</v>
      </c>
      <c r="H30">
        <v>12.654999999999999</v>
      </c>
      <c r="I30">
        <v>0.83899999999999997</v>
      </c>
      <c r="J30">
        <f t="shared" si="11"/>
        <v>13.528</v>
      </c>
      <c r="K30">
        <f t="shared" si="12"/>
        <v>0.12865430337612935</v>
      </c>
    </row>
    <row r="31" spans="1:14">
      <c r="A31" s="1">
        <v>39173</v>
      </c>
      <c r="B31">
        <v>105.6</v>
      </c>
      <c r="C31">
        <f t="shared" si="9"/>
        <v>55.207203707666288</v>
      </c>
      <c r="D31">
        <f t="shared" si="2"/>
        <v>105.6</v>
      </c>
      <c r="E31">
        <f t="shared" si="10"/>
        <v>5805.0374698611104</v>
      </c>
      <c r="F31">
        <v>2.5999999999999999E-2</v>
      </c>
      <c r="G31">
        <v>1.2999999999999999E-2</v>
      </c>
      <c r="H31">
        <v>12.57</v>
      </c>
      <c r="I31">
        <v>0.83599999999999997</v>
      </c>
      <c r="J31">
        <f t="shared" si="11"/>
        <v>13.445</v>
      </c>
      <c r="K31">
        <f t="shared" si="12"/>
        <v>0.12732007575757576</v>
      </c>
    </row>
    <row r="32" spans="1:14">
      <c r="A32" s="1">
        <v>39203</v>
      </c>
      <c r="B32">
        <v>105.77</v>
      </c>
      <c r="C32">
        <f t="shared" si="9"/>
        <v>55.079883631908714</v>
      </c>
      <c r="D32">
        <f t="shared" si="2"/>
        <v>105.77</v>
      </c>
      <c r="E32">
        <f t="shared" si="10"/>
        <v>5816.4357115295597</v>
      </c>
      <c r="F32">
        <v>2.4E-2</v>
      </c>
      <c r="G32">
        <v>1.3299999999999999E-2</v>
      </c>
      <c r="H32">
        <v>12.585000000000001</v>
      </c>
      <c r="I32">
        <v>0.83899999999999997</v>
      </c>
      <c r="J32">
        <f t="shared" si="11"/>
        <v>13.461300000000001</v>
      </c>
      <c r="K32">
        <f t="shared" si="12"/>
        <v>0.12726954713056635</v>
      </c>
    </row>
    <row r="33" spans="1:14">
      <c r="A33" s="1">
        <v>39234</v>
      </c>
      <c r="B33">
        <v>104.59</v>
      </c>
      <c r="C33">
        <f t="shared" si="9"/>
        <v>54.952614084778148</v>
      </c>
      <c r="D33">
        <f t="shared" si="2"/>
        <v>104.59</v>
      </c>
      <c r="E33">
        <f t="shared" si="10"/>
        <v>5812.3379917469847</v>
      </c>
      <c r="F33">
        <v>2.5399999999999999E-2</v>
      </c>
      <c r="G33">
        <v>1.3599999999999999E-2</v>
      </c>
      <c r="H33">
        <v>12.561</v>
      </c>
      <c r="I33">
        <v>0.84</v>
      </c>
      <c r="J33">
        <f t="shared" si="11"/>
        <v>13.44</v>
      </c>
      <c r="K33">
        <f t="shared" si="12"/>
        <v>0.12850176881154984</v>
      </c>
    </row>
    <row r="34" spans="1:14">
      <c r="A34" s="1">
        <v>39264</v>
      </c>
      <c r="B34">
        <v>104.63</v>
      </c>
      <c r="C34">
        <f t="shared" si="9"/>
        <v>54.824112315966595</v>
      </c>
      <c r="D34">
        <v>104.63</v>
      </c>
      <c r="E34">
        <f t="shared" si="10"/>
        <v>5734.0539071269459</v>
      </c>
      <c r="F34">
        <v>3.4099999999999998E-2</v>
      </c>
      <c r="G34">
        <v>1.83E-2</v>
      </c>
      <c r="H34">
        <v>12.377000000000001</v>
      </c>
      <c r="I34">
        <v>0.83</v>
      </c>
      <c r="J34">
        <f t="shared" si="11"/>
        <v>13.259400000000001</v>
      </c>
      <c r="K34">
        <f t="shared" si="12"/>
        <v>0.12672656025996371</v>
      </c>
    </row>
    <row r="35" spans="1:14">
      <c r="A35" s="1">
        <v>39295</v>
      </c>
      <c r="B35">
        <v>101.9</v>
      </c>
      <c r="C35">
        <f t="shared" si="9"/>
        <v>54.697385755706634</v>
      </c>
      <c r="D35">
        <f>B35</f>
        <v>101.9</v>
      </c>
      <c r="E35">
        <f t="shared" si="10"/>
        <v>5722.9874716195845</v>
      </c>
      <c r="F35">
        <v>3.5400000000000001E-2</v>
      </c>
      <c r="G35">
        <v>1.9099999999999999E-2</v>
      </c>
      <c r="H35">
        <v>12.337</v>
      </c>
      <c r="I35">
        <v>0.83</v>
      </c>
      <c r="J35">
        <f t="shared" si="11"/>
        <v>13.221500000000001</v>
      </c>
      <c r="K35">
        <f t="shared" si="12"/>
        <v>0.12974975466143276</v>
      </c>
    </row>
    <row r="36" spans="1:14">
      <c r="A36" s="1">
        <v>39326</v>
      </c>
      <c r="B36">
        <v>102.99</v>
      </c>
      <c r="C36">
        <f t="shared" si="9"/>
        <v>54.567636001045202</v>
      </c>
      <c r="D36">
        <f t="shared" ref="D36:D99" si="13">B36</f>
        <v>102.99</v>
      </c>
      <c r="E36">
        <f t="shared" si="10"/>
        <v>5560.442108506506</v>
      </c>
      <c r="F36">
        <v>5.2999999999999999E-2</v>
      </c>
      <c r="G36">
        <v>2.8000000000000001E-2</v>
      </c>
      <c r="H36">
        <v>11.973000000000001</v>
      </c>
      <c r="I36">
        <v>0.80800000000000005</v>
      </c>
      <c r="J36">
        <f t="shared" si="11"/>
        <v>12.862</v>
      </c>
      <c r="K36">
        <f t="shared" si="12"/>
        <v>0.12488591125351976</v>
      </c>
    </row>
    <row r="37" spans="1:14">
      <c r="A37" s="1">
        <v>39356</v>
      </c>
      <c r="B37">
        <v>104.75</v>
      </c>
      <c r="C37">
        <f t="shared" si="9"/>
        <v>54.44275008979168</v>
      </c>
      <c r="D37">
        <f t="shared" si="13"/>
        <v>104.75</v>
      </c>
      <c r="E37">
        <f t="shared" si="10"/>
        <v>5607.0588317476449</v>
      </c>
      <c r="F37">
        <v>4.8000000000000001E-2</v>
      </c>
      <c r="G37">
        <v>2.5999999999999999E-2</v>
      </c>
      <c r="H37">
        <v>12.058</v>
      </c>
      <c r="I37">
        <v>0.81599999999999995</v>
      </c>
      <c r="J37">
        <f t="shared" si="11"/>
        <v>12.948</v>
      </c>
      <c r="K37">
        <f t="shared" si="12"/>
        <v>0.12360859188544153</v>
      </c>
    </row>
    <row r="38" spans="1:14">
      <c r="A38" s="1">
        <v>39387</v>
      </c>
      <c r="B38">
        <v>102.28</v>
      </c>
      <c r="C38">
        <f t="shared" si="9"/>
        <v>54.319141497906237</v>
      </c>
      <c r="D38">
        <f t="shared" si="13"/>
        <v>102.28</v>
      </c>
      <c r="E38">
        <f t="shared" si="10"/>
        <v>5689.9300719056782</v>
      </c>
      <c r="F38">
        <v>3.9399999999999998E-2</v>
      </c>
      <c r="G38">
        <v>2.1399999999999999E-2</v>
      </c>
      <c r="H38">
        <v>12.22</v>
      </c>
      <c r="I38">
        <v>0.82899999999999996</v>
      </c>
      <c r="J38">
        <f t="shared" si="11"/>
        <v>13.109800000000002</v>
      </c>
      <c r="K38">
        <f t="shared" si="12"/>
        <v>0.12817559640203366</v>
      </c>
    </row>
    <row r="39" spans="1:14">
      <c r="A39" s="1">
        <v>39417</v>
      </c>
      <c r="B39">
        <v>101.43</v>
      </c>
      <c r="C39">
        <f t="shared" si="9"/>
        <v>54.190965901504207</v>
      </c>
      <c r="D39">
        <f t="shared" si="13"/>
        <v>101.43</v>
      </c>
      <c r="E39">
        <f t="shared" si="10"/>
        <v>5542.6519924058503</v>
      </c>
      <c r="F39">
        <v>5.5500000000000001E-2</v>
      </c>
      <c r="G39">
        <v>0.03</v>
      </c>
      <c r="H39">
        <v>11.89</v>
      </c>
      <c r="I39">
        <v>0.80959999999999999</v>
      </c>
      <c r="J39">
        <f t="shared" si="11"/>
        <v>12.7851</v>
      </c>
      <c r="K39">
        <f t="shared" si="12"/>
        <v>0.12604850635906537</v>
      </c>
      <c r="M39">
        <v>2007</v>
      </c>
    </row>
    <row r="40" spans="1:14">
      <c r="A40" s="1">
        <v>39448</v>
      </c>
      <c r="B40">
        <v>100.61</v>
      </c>
      <c r="C40">
        <f>C39+L40</f>
        <v>73.908998041896595</v>
      </c>
      <c r="D40">
        <f t="shared" si="13"/>
        <v>100.61</v>
      </c>
      <c r="E40">
        <f t="shared" si="10"/>
        <v>7496.5896713895718</v>
      </c>
      <c r="F40">
        <v>11.749000000000001</v>
      </c>
      <c r="G40">
        <v>1.635</v>
      </c>
      <c r="J40">
        <f t="shared" si="11"/>
        <v>13.384</v>
      </c>
      <c r="K40">
        <f t="shared" si="12"/>
        <v>0.13302852599145215</v>
      </c>
      <c r="L40">
        <f>2000/B39</f>
        <v>19.718032140392388</v>
      </c>
      <c r="M40">
        <f t="shared" si="8"/>
        <v>159.0651</v>
      </c>
      <c r="N40">
        <f t="shared" ref="N40:N52" si="14">SUM(K29:K40)</f>
        <v>1.5321584618166442</v>
      </c>
    </row>
    <row r="41" spans="1:14">
      <c r="A41" s="1">
        <v>39479</v>
      </c>
      <c r="B41">
        <v>101.39</v>
      </c>
      <c r="C41">
        <f t="shared" si="9"/>
        <v>73.775969515905146</v>
      </c>
      <c r="D41">
        <f t="shared" si="13"/>
        <v>101.39</v>
      </c>
      <c r="E41">
        <f t="shared" si="10"/>
        <v>7422.6002929952165</v>
      </c>
      <c r="F41">
        <v>1.1999999999999999E-3</v>
      </c>
      <c r="G41">
        <v>1.2999999999999999E-3</v>
      </c>
      <c r="H41">
        <v>11.613</v>
      </c>
      <c r="I41">
        <v>1.621</v>
      </c>
      <c r="J41">
        <f t="shared" si="11"/>
        <v>13.236499999999999</v>
      </c>
      <c r="K41">
        <f t="shared" si="12"/>
        <v>0.13055035013314922</v>
      </c>
    </row>
    <row r="42" spans="1:14">
      <c r="A42" s="1">
        <v>39508</v>
      </c>
      <c r="B42">
        <v>99.34</v>
      </c>
      <c r="C42">
        <f t="shared" si="9"/>
        <v>73.645419165771997</v>
      </c>
      <c r="D42">
        <f t="shared" si="13"/>
        <v>99.34</v>
      </c>
      <c r="E42">
        <f t="shared" si="10"/>
        <v>7466.9090492176229</v>
      </c>
      <c r="F42">
        <v>1.1999999999999999E-3</v>
      </c>
      <c r="G42">
        <v>1.2999999999999999E-3</v>
      </c>
      <c r="H42">
        <v>11.66</v>
      </c>
      <c r="I42">
        <v>1.63</v>
      </c>
      <c r="J42">
        <f t="shared" si="11"/>
        <v>13.2925</v>
      </c>
      <c r="K42">
        <f t="shared" si="12"/>
        <v>0.13380813368230321</v>
      </c>
    </row>
    <row r="43" spans="1:14">
      <c r="A43" s="1">
        <v>39539</v>
      </c>
      <c r="B43">
        <v>99.39</v>
      </c>
      <c r="C43">
        <f t="shared" si="9"/>
        <v>73.511611032089689</v>
      </c>
      <c r="D43">
        <f t="shared" si="13"/>
        <v>99.39</v>
      </c>
      <c r="E43">
        <f t="shared" si="10"/>
        <v>7302.6434399277896</v>
      </c>
      <c r="F43">
        <v>1.1000000000000001E-3</v>
      </c>
      <c r="G43">
        <v>1.2999999999999999E-3</v>
      </c>
      <c r="H43">
        <v>11.385999999999999</v>
      </c>
      <c r="I43">
        <v>1.599</v>
      </c>
      <c r="J43">
        <f t="shared" si="11"/>
        <v>12.987399999999999</v>
      </c>
      <c r="K43">
        <f t="shared" si="12"/>
        <v>0.13067109367139551</v>
      </c>
    </row>
    <row r="44" spans="1:14">
      <c r="A44" s="1">
        <v>39569</v>
      </c>
      <c r="B44">
        <v>100.68</v>
      </c>
      <c r="C44">
        <f t="shared" si="9"/>
        <v>73.380939938418294</v>
      </c>
      <c r="D44">
        <f t="shared" si="13"/>
        <v>100.68</v>
      </c>
      <c r="E44">
        <f t="shared" si="10"/>
        <v>7293.3316204793946</v>
      </c>
      <c r="F44">
        <v>1.1000000000000001E-3</v>
      </c>
      <c r="G44">
        <v>1.2999999999999999E-3</v>
      </c>
      <c r="H44">
        <v>11.352</v>
      </c>
      <c r="I44">
        <v>1.599</v>
      </c>
      <c r="J44">
        <f t="shared" si="11"/>
        <v>12.9534</v>
      </c>
      <c r="K44">
        <f t="shared" si="12"/>
        <v>0.1286591179976162</v>
      </c>
    </row>
    <row r="45" spans="1:14">
      <c r="A45" s="1">
        <v>39600</v>
      </c>
      <c r="B45">
        <v>99.77</v>
      </c>
      <c r="C45">
        <f t="shared" si="9"/>
        <v>73.25228082042068</v>
      </c>
      <c r="D45">
        <f t="shared" si="13"/>
        <v>99.77</v>
      </c>
      <c r="E45">
        <f t="shared" si="10"/>
        <v>7375.0396329999548</v>
      </c>
      <c r="F45">
        <v>1.1000000000000001E-3</v>
      </c>
      <c r="G45">
        <v>1.2999999999999999E-3</v>
      </c>
      <c r="H45">
        <v>11.311999999999999</v>
      </c>
      <c r="I45">
        <v>1.5980000000000001</v>
      </c>
      <c r="J45">
        <f t="shared" si="11"/>
        <v>12.9124</v>
      </c>
      <c r="K45">
        <f t="shared" si="12"/>
        <v>0.12942166984063347</v>
      </c>
    </row>
    <row r="46" spans="1:14">
      <c r="A46" s="1">
        <v>39630</v>
      </c>
      <c r="B46">
        <v>99.27</v>
      </c>
      <c r="C46">
        <f t="shared" si="9"/>
        <v>73.122859150580041</v>
      </c>
      <c r="D46">
        <f t="shared" si="13"/>
        <v>99.27</v>
      </c>
      <c r="E46">
        <f t="shared" si="10"/>
        <v>7295.4676574533705</v>
      </c>
      <c r="F46">
        <v>1.1000000000000001E-3</v>
      </c>
      <c r="G46">
        <v>1.2999999999999999E-3</v>
      </c>
      <c r="H46">
        <v>11.316000000000001</v>
      </c>
      <c r="I46">
        <v>1.603</v>
      </c>
      <c r="J46">
        <f t="shared" si="11"/>
        <v>12.9214</v>
      </c>
      <c r="K46">
        <f t="shared" si="12"/>
        <v>0.13016419865014608</v>
      </c>
    </row>
    <row r="47" spans="1:14">
      <c r="A47" s="1">
        <v>39661</v>
      </c>
      <c r="B47">
        <v>97.65</v>
      </c>
      <c r="C47">
        <f t="shared" si="9"/>
        <v>72.992694951929892</v>
      </c>
      <c r="D47">
        <f t="shared" si="13"/>
        <v>97.65</v>
      </c>
      <c r="E47">
        <f t="shared" si="10"/>
        <v>7245.9848278780801</v>
      </c>
      <c r="F47">
        <v>1.1000000000000001E-3</v>
      </c>
      <c r="G47">
        <v>1.2999999999999999E-3</v>
      </c>
      <c r="H47">
        <v>11.276</v>
      </c>
      <c r="I47">
        <v>1.6020000000000001</v>
      </c>
      <c r="J47">
        <f t="shared" si="11"/>
        <v>12.8804</v>
      </c>
      <c r="K47">
        <f t="shared" si="12"/>
        <v>0.13190373783922171</v>
      </c>
    </row>
    <row r="48" spans="1:14">
      <c r="A48" s="1">
        <v>39692</v>
      </c>
      <c r="B48">
        <v>88.33</v>
      </c>
      <c r="C48">
        <f t="shared" si="9"/>
        <v>72.860791214090668</v>
      </c>
      <c r="D48">
        <f t="shared" si="13"/>
        <v>88.33</v>
      </c>
      <c r="E48">
        <f t="shared" ref="E48:E79" si="15">B48*C48</f>
        <v>6435.7936879406288</v>
      </c>
      <c r="F48">
        <v>1.1000000000000001E-3</v>
      </c>
      <c r="G48">
        <v>1.2999999999999999E-3</v>
      </c>
      <c r="H48">
        <v>11.237</v>
      </c>
      <c r="I48">
        <v>1.601</v>
      </c>
      <c r="J48">
        <f t="shared" si="11"/>
        <v>12.840399999999999</v>
      </c>
      <c r="K48">
        <f t="shared" si="12"/>
        <v>0.14536850447186686</v>
      </c>
    </row>
    <row r="49" spans="1:14">
      <c r="A49" s="1">
        <v>39722</v>
      </c>
      <c r="B49">
        <v>79.400000000000006</v>
      </c>
      <c r="C49">
        <f t="shared" si="9"/>
        <v>72.715422709618807</v>
      </c>
      <c r="D49">
        <f t="shared" si="13"/>
        <v>79.400000000000006</v>
      </c>
      <c r="E49">
        <f t="shared" si="15"/>
        <v>5773.6045631437337</v>
      </c>
      <c r="F49">
        <v>1.1000000000000001E-3</v>
      </c>
      <c r="G49">
        <v>1.1999999999999999E-3</v>
      </c>
      <c r="H49">
        <v>10.961</v>
      </c>
      <c r="I49">
        <v>1.5667</v>
      </c>
      <c r="J49">
        <f t="shared" si="11"/>
        <v>12.530000000000001</v>
      </c>
      <c r="K49">
        <f t="shared" si="12"/>
        <v>0.15780856423173803</v>
      </c>
    </row>
    <row r="50" spans="1:14">
      <c r="A50" s="1">
        <v>39753</v>
      </c>
      <c r="B50">
        <v>79.400000000000006</v>
      </c>
      <c r="C50">
        <f t="shared" si="9"/>
        <v>72.557614145387063</v>
      </c>
      <c r="D50">
        <f t="shared" si="13"/>
        <v>79.400000000000006</v>
      </c>
      <c r="E50">
        <f t="shared" si="15"/>
        <v>5761.074563143733</v>
      </c>
      <c r="F50">
        <v>1.1000000000000001E-3</v>
      </c>
      <c r="G50">
        <v>1.1999999999999999E-3</v>
      </c>
      <c r="H50">
        <v>10.922599999999999</v>
      </c>
      <c r="I50">
        <v>1.5656000000000001</v>
      </c>
      <c r="J50">
        <f t="shared" si="11"/>
        <v>12.490499999999999</v>
      </c>
      <c r="K50">
        <f t="shared" si="12"/>
        <v>0.15731108312342568</v>
      </c>
    </row>
    <row r="51" spans="1:14">
      <c r="A51" s="1">
        <v>39783</v>
      </c>
      <c r="B51">
        <v>79.400000000000006</v>
      </c>
      <c r="C51">
        <f t="shared" si="9"/>
        <v>72.400303062263632</v>
      </c>
      <c r="D51">
        <f t="shared" si="13"/>
        <v>79.400000000000006</v>
      </c>
      <c r="E51">
        <f t="shared" si="15"/>
        <v>5748.5840631437331</v>
      </c>
      <c r="F51">
        <v>1E-3</v>
      </c>
      <c r="G51">
        <v>1.1000000000000001E-3</v>
      </c>
      <c r="H51">
        <v>1.415</v>
      </c>
      <c r="I51">
        <v>9.81</v>
      </c>
      <c r="J51">
        <f t="shared" si="11"/>
        <v>11.2271</v>
      </c>
      <c r="K51">
        <f t="shared" si="12"/>
        <v>0.14139924433249371</v>
      </c>
      <c r="M51">
        <v>2008</v>
      </c>
    </row>
    <row r="52" spans="1:14">
      <c r="A52" s="1">
        <v>39814</v>
      </c>
      <c r="B52">
        <v>79.400000000000006</v>
      </c>
      <c r="C52">
        <f>C51+L52</f>
        <v>97.589219938837942</v>
      </c>
      <c r="D52">
        <f t="shared" si="13"/>
        <v>79.400000000000006</v>
      </c>
      <c r="E52">
        <f t="shared" si="15"/>
        <v>7748.5840631437331</v>
      </c>
      <c r="F52">
        <v>9.81</v>
      </c>
      <c r="G52">
        <v>2.2400000000000002</v>
      </c>
      <c r="J52">
        <f t="shared" si="11"/>
        <v>12.05</v>
      </c>
      <c r="K52">
        <f t="shared" si="12"/>
        <v>0.15176322418136021</v>
      </c>
      <c r="L52">
        <f>2000/B51</f>
        <v>25.188916876574307</v>
      </c>
      <c r="M52">
        <f t="shared" si="8"/>
        <v>153.65600000000001</v>
      </c>
      <c r="N52">
        <f t="shared" si="14"/>
        <v>1.6688289221553496</v>
      </c>
    </row>
    <row r="53" spans="1:14">
      <c r="A53" s="1">
        <v>39845</v>
      </c>
      <c r="B53">
        <v>79.400000000000006</v>
      </c>
      <c r="C53">
        <f t="shared" si="9"/>
        <v>97.437456714656577</v>
      </c>
      <c r="D53">
        <f t="shared" si="13"/>
        <v>79.400000000000006</v>
      </c>
      <c r="E53">
        <f t="shared" si="15"/>
        <v>7736.534063143733</v>
      </c>
      <c r="F53">
        <v>8.0000000000000004E-4</v>
      </c>
      <c r="G53">
        <v>1.5E-3</v>
      </c>
      <c r="H53">
        <v>9.7750000000000004</v>
      </c>
      <c r="I53">
        <v>2.246</v>
      </c>
      <c r="J53">
        <f t="shared" si="11"/>
        <v>12.023300000000001</v>
      </c>
      <c r="K53">
        <f t="shared" si="12"/>
        <v>0.15142695214105795</v>
      </c>
    </row>
    <row r="54" spans="1:14">
      <c r="A54" s="1">
        <v>39873</v>
      </c>
      <c r="B54">
        <v>79.400000000000006</v>
      </c>
      <c r="C54">
        <f t="shared" si="9"/>
        <v>97.286029762515525</v>
      </c>
      <c r="D54">
        <f t="shared" si="13"/>
        <v>79.400000000000006</v>
      </c>
      <c r="E54">
        <f t="shared" si="15"/>
        <v>7724.5107631437331</v>
      </c>
      <c r="F54">
        <v>8.0000000000000004E-4</v>
      </c>
      <c r="G54">
        <v>1.4E-3</v>
      </c>
      <c r="H54">
        <v>9.7409999999999997</v>
      </c>
      <c r="I54">
        <v>2.2450000000000001</v>
      </c>
      <c r="J54">
        <f t="shared" si="11"/>
        <v>11.988199999999999</v>
      </c>
      <c r="K54">
        <f t="shared" si="12"/>
        <v>0.15098488664987403</v>
      </c>
    </row>
    <row r="55" spans="1:14">
      <c r="A55" s="1">
        <v>39904</v>
      </c>
      <c r="B55">
        <v>79.400000000000006</v>
      </c>
      <c r="C55">
        <f t="shared" si="9"/>
        <v>97.135044875865646</v>
      </c>
      <c r="D55">
        <f t="shared" si="13"/>
        <v>79.400000000000006</v>
      </c>
      <c r="E55">
        <f t="shared" si="15"/>
        <v>7712.5225631437324</v>
      </c>
      <c r="F55">
        <v>8.0000000000000004E-4</v>
      </c>
      <c r="G55">
        <v>1.4E-3</v>
      </c>
      <c r="H55">
        <v>9.7080000000000002</v>
      </c>
      <c r="I55">
        <v>2.2441</v>
      </c>
      <c r="J55">
        <f t="shared" si="11"/>
        <v>11.9543</v>
      </c>
      <c r="K55">
        <f t="shared" si="12"/>
        <v>0.1505579345088161</v>
      </c>
    </row>
    <row r="56" spans="1:14">
      <c r="A56" s="1">
        <v>39934</v>
      </c>
      <c r="B56">
        <v>79.400000000000006</v>
      </c>
      <c r="C56">
        <f t="shared" si="9"/>
        <v>96.984486941356835</v>
      </c>
      <c r="D56">
        <f t="shared" si="13"/>
        <v>79.400000000000006</v>
      </c>
      <c r="E56">
        <f t="shared" si="15"/>
        <v>7700.568263143733</v>
      </c>
      <c r="F56">
        <v>8.0000000000000004E-4</v>
      </c>
      <c r="G56">
        <v>1.4E-3</v>
      </c>
      <c r="H56">
        <v>9.6739999999999995</v>
      </c>
      <c r="I56">
        <v>2.242</v>
      </c>
      <c r="J56">
        <f t="shared" si="11"/>
        <v>11.918199999999999</v>
      </c>
      <c r="K56">
        <f t="shared" si="12"/>
        <v>0.15010327455919392</v>
      </c>
    </row>
    <row r="57" spans="1:14">
      <c r="A57" s="1">
        <v>39965</v>
      </c>
      <c r="B57">
        <v>79.400000000000006</v>
      </c>
      <c r="C57">
        <f t="shared" si="9"/>
        <v>96.834383666797635</v>
      </c>
      <c r="D57">
        <f t="shared" si="13"/>
        <v>79.400000000000006</v>
      </c>
      <c r="E57">
        <f t="shared" si="15"/>
        <v>7688.650063143733</v>
      </c>
      <c r="F57">
        <v>6.9999999999999999E-4</v>
      </c>
      <c r="G57">
        <v>1.2999999999999999E-3</v>
      </c>
      <c r="H57">
        <v>8.6660000000000004</v>
      </c>
      <c r="I57">
        <v>2.0150000000000001</v>
      </c>
      <c r="J57">
        <f t="shared" si="11"/>
        <v>10.683000000000002</v>
      </c>
      <c r="K57">
        <f t="shared" si="12"/>
        <v>0.13454659949622166</v>
      </c>
    </row>
    <row r="58" spans="1:14">
      <c r="A58" s="1">
        <v>39995</v>
      </c>
      <c r="B58">
        <v>79.400000000000006</v>
      </c>
      <c r="C58">
        <f t="shared" si="9"/>
        <v>96.699837067301416</v>
      </c>
      <c r="D58">
        <f t="shared" si="13"/>
        <v>79.400000000000006</v>
      </c>
      <c r="E58">
        <f t="shared" si="15"/>
        <v>7677.967063143733</v>
      </c>
      <c r="F58">
        <v>6.9999999999999999E-4</v>
      </c>
      <c r="G58">
        <v>1.2999999999999999E-3</v>
      </c>
      <c r="H58">
        <v>8.6359999999999992</v>
      </c>
      <c r="I58">
        <v>2.0137999999999998</v>
      </c>
      <c r="J58">
        <f t="shared" si="11"/>
        <v>10.6518</v>
      </c>
      <c r="K58">
        <f t="shared" si="12"/>
        <v>0.1341536523929471</v>
      </c>
    </row>
    <row r="59" spans="1:14">
      <c r="A59" s="1">
        <v>40026</v>
      </c>
      <c r="B59">
        <v>79.400000000000006</v>
      </c>
      <c r="C59">
        <f t="shared" si="9"/>
        <v>96.565683414908463</v>
      </c>
      <c r="D59">
        <f t="shared" si="13"/>
        <v>79.400000000000006</v>
      </c>
      <c r="E59">
        <f t="shared" si="15"/>
        <v>7667.3152631437324</v>
      </c>
      <c r="F59">
        <v>6.9999999999999999E-4</v>
      </c>
      <c r="G59">
        <v>1.2999999999999999E-3</v>
      </c>
      <c r="H59">
        <v>8.6050000000000004</v>
      </c>
      <c r="I59">
        <v>2.012</v>
      </c>
      <c r="J59">
        <f t="shared" si="11"/>
        <v>10.619000000000002</v>
      </c>
      <c r="K59">
        <f t="shared" si="12"/>
        <v>0.13374055415617128</v>
      </c>
    </row>
    <row r="60" spans="1:14">
      <c r="A60" s="1">
        <v>40057</v>
      </c>
      <c r="B60">
        <v>82.01</v>
      </c>
      <c r="C60">
        <f t="shared" si="9"/>
        <v>96.431942860752287</v>
      </c>
      <c r="D60">
        <f t="shared" si="13"/>
        <v>82.01</v>
      </c>
      <c r="E60">
        <f t="shared" si="15"/>
        <v>7908.3836340102953</v>
      </c>
      <c r="F60">
        <v>6.9999999999999999E-4</v>
      </c>
      <c r="G60">
        <v>1.2999999999999999E-3</v>
      </c>
      <c r="H60">
        <v>8.5749999999999993</v>
      </c>
      <c r="I60">
        <v>2.0110000000000001</v>
      </c>
      <c r="J60">
        <f t="shared" si="11"/>
        <v>10.588000000000001</v>
      </c>
      <c r="K60">
        <f t="shared" si="12"/>
        <v>0.1291062065601756</v>
      </c>
    </row>
    <row r="61" spans="1:14">
      <c r="A61" s="1">
        <v>40087</v>
      </c>
      <c r="B61">
        <v>82.01</v>
      </c>
      <c r="C61">
        <f t="shared" si="9"/>
        <v>96.302836654192106</v>
      </c>
      <c r="D61">
        <f t="shared" si="13"/>
        <v>82.01</v>
      </c>
      <c r="E61">
        <f t="shared" si="15"/>
        <v>7897.7956340102955</v>
      </c>
      <c r="F61">
        <v>6.9999999999999999E-4</v>
      </c>
      <c r="G61">
        <v>1.4E-3</v>
      </c>
      <c r="H61">
        <v>8.8260000000000005</v>
      </c>
      <c r="I61">
        <v>2.0760000000000001</v>
      </c>
      <c r="J61">
        <f t="shared" si="11"/>
        <v>10.904100000000001</v>
      </c>
      <c r="K61">
        <f t="shared" si="12"/>
        <v>0.13296061455920011</v>
      </c>
    </row>
    <row r="62" spans="1:14">
      <c r="A62" s="1">
        <v>40118</v>
      </c>
      <c r="B62">
        <v>82.01</v>
      </c>
      <c r="C62">
        <f t="shared" si="9"/>
        <v>96.169876039632911</v>
      </c>
      <c r="D62">
        <f t="shared" si="13"/>
        <v>82.01</v>
      </c>
      <c r="E62">
        <f t="shared" si="15"/>
        <v>7886.8915340102958</v>
      </c>
      <c r="F62">
        <v>6.9999999999999999E-4</v>
      </c>
      <c r="G62">
        <v>1.4E-3</v>
      </c>
      <c r="H62">
        <v>8.7949999999999999</v>
      </c>
      <c r="I62">
        <v>2.0750000000000002</v>
      </c>
      <c r="J62">
        <f t="shared" si="11"/>
        <v>10.8721</v>
      </c>
      <c r="K62">
        <f t="shared" si="12"/>
        <v>0.13257041824167784</v>
      </c>
      <c r="M62">
        <v>2009</v>
      </c>
    </row>
    <row r="63" spans="1:14">
      <c r="A63" s="1">
        <v>40148</v>
      </c>
      <c r="B63">
        <v>82.01</v>
      </c>
      <c r="C63">
        <f t="shared" si="9"/>
        <v>96.037305621391226</v>
      </c>
      <c r="D63">
        <f t="shared" si="13"/>
        <v>82.01</v>
      </c>
      <c r="E63">
        <f t="shared" si="15"/>
        <v>7876.0194340102953</v>
      </c>
      <c r="F63">
        <v>6.9999999999999999E-4</v>
      </c>
      <c r="G63">
        <v>1.4E-3</v>
      </c>
      <c r="H63">
        <v>8.7649000000000008</v>
      </c>
      <c r="I63">
        <v>2.0739999999999998</v>
      </c>
      <c r="J63">
        <f t="shared" si="11"/>
        <v>10.841000000000001</v>
      </c>
      <c r="K63">
        <f t="shared" si="12"/>
        <v>0.13219119619558592</v>
      </c>
      <c r="L63">
        <f>SUM(K52:K63)</f>
        <v>1.684105513642282</v>
      </c>
      <c r="M63">
        <f>SUM(J52:J63)</f>
        <v>135.09299999999999</v>
      </c>
      <c r="N63">
        <f>SUM(K52:K63)</f>
        <v>1.684105513642282</v>
      </c>
    </row>
    <row r="64" spans="1:14">
      <c r="A64" s="1">
        <v>40179</v>
      </c>
      <c r="B64">
        <v>86.25</v>
      </c>
      <c r="C64">
        <f t="shared" si="9"/>
        <v>95.905114425195634</v>
      </c>
      <c r="D64">
        <f t="shared" si="13"/>
        <v>86.25</v>
      </c>
      <c r="E64">
        <f t="shared" si="15"/>
        <v>8271.8161191731233</v>
      </c>
      <c r="F64">
        <v>2.9999999999999997E-4</v>
      </c>
      <c r="G64">
        <v>5.0000000000000001E-4</v>
      </c>
      <c r="H64">
        <v>1.1479999999999999</v>
      </c>
      <c r="I64">
        <v>2.1800000000000002</v>
      </c>
      <c r="J64">
        <f t="shared" si="11"/>
        <v>3.3288000000000002</v>
      </c>
      <c r="K64">
        <f t="shared" si="12"/>
        <v>3.8594782608695657E-2</v>
      </c>
    </row>
    <row r="65" spans="1:14">
      <c r="A65" s="1">
        <v>40210</v>
      </c>
      <c r="B65">
        <v>86.61</v>
      </c>
      <c r="C65">
        <f t="shared" si="9"/>
        <v>95.866519642586937</v>
      </c>
      <c r="D65">
        <f t="shared" si="13"/>
        <v>86.61</v>
      </c>
      <c r="E65">
        <f t="shared" si="15"/>
        <v>8302.9992662444547</v>
      </c>
      <c r="F65">
        <v>2.9999999999999997E-4</v>
      </c>
      <c r="G65">
        <v>5.0000000000000001E-4</v>
      </c>
      <c r="H65">
        <v>1.147</v>
      </c>
      <c r="I65">
        <v>2.1787999999999998</v>
      </c>
      <c r="J65">
        <f t="shared" si="11"/>
        <v>3.3266</v>
      </c>
      <c r="K65">
        <f t="shared" si="12"/>
        <v>3.8408959704422124E-2</v>
      </c>
    </row>
    <row r="66" spans="1:14">
      <c r="A66" s="1">
        <v>40238</v>
      </c>
      <c r="B66">
        <v>86.69</v>
      </c>
      <c r="C66">
        <f t="shared" si="9"/>
        <v>95.82811068288251</v>
      </c>
      <c r="D66">
        <f t="shared" si="13"/>
        <v>86.69</v>
      </c>
      <c r="E66">
        <f t="shared" si="15"/>
        <v>8307.3389150990843</v>
      </c>
      <c r="F66">
        <v>2.9999999999999997E-4</v>
      </c>
      <c r="G66">
        <v>5.0000000000000001E-4</v>
      </c>
      <c r="H66">
        <v>1.151</v>
      </c>
      <c r="I66">
        <v>2.1867000000000001</v>
      </c>
      <c r="J66">
        <f t="shared" si="11"/>
        <v>3.3384999999999998</v>
      </c>
      <c r="K66">
        <f t="shared" si="12"/>
        <v>3.8510785557734455E-2</v>
      </c>
    </row>
    <row r="67" spans="1:14">
      <c r="A67" s="1">
        <v>40269</v>
      </c>
      <c r="B67">
        <v>86.4</v>
      </c>
      <c r="C67">
        <f t="shared" si="9"/>
        <v>95.789599897324777</v>
      </c>
      <c r="D67">
        <f t="shared" si="13"/>
        <v>86.4</v>
      </c>
      <c r="E67">
        <f t="shared" si="15"/>
        <v>8276.2214311288608</v>
      </c>
      <c r="F67">
        <v>2.9999999999999997E-4</v>
      </c>
      <c r="G67">
        <v>5.0000000000000001E-4</v>
      </c>
      <c r="H67">
        <v>1.1479999999999999</v>
      </c>
      <c r="I67">
        <v>2.1800000000000002</v>
      </c>
      <c r="J67">
        <f t="shared" si="11"/>
        <v>3.3288000000000002</v>
      </c>
      <c r="K67">
        <f t="shared" si="12"/>
        <v>3.8527777777777779E-2</v>
      </c>
    </row>
    <row r="68" spans="1:14">
      <c r="A68" s="1">
        <v>40299</v>
      </c>
      <c r="B68">
        <v>87.93</v>
      </c>
      <c r="C68">
        <f t="shared" si="9"/>
        <v>95.751072119547004</v>
      </c>
      <c r="D68">
        <f t="shared" si="13"/>
        <v>87.93</v>
      </c>
      <c r="E68">
        <f t="shared" si="15"/>
        <v>8419.3917714717682</v>
      </c>
      <c r="F68">
        <v>2.9999999999999997E-4</v>
      </c>
      <c r="G68">
        <v>5.0000000000000001E-4</v>
      </c>
      <c r="H68">
        <v>1.1476999999999999</v>
      </c>
      <c r="I68">
        <v>2.1789999999999998</v>
      </c>
      <c r="J68">
        <f t="shared" si="11"/>
        <v>3.3274999999999997</v>
      </c>
      <c r="K68">
        <f t="shared" si="12"/>
        <v>3.7842602069828264E-2</v>
      </c>
    </row>
    <row r="69" spans="1:14">
      <c r="A69" s="1">
        <v>40330</v>
      </c>
      <c r="B69">
        <v>87.43</v>
      </c>
      <c r="C69">
        <f t="shared" si="9"/>
        <v>95.713229517477174</v>
      </c>
      <c r="D69">
        <f t="shared" si="13"/>
        <v>87.43</v>
      </c>
      <c r="E69">
        <f t="shared" si="15"/>
        <v>8368.2076567130298</v>
      </c>
      <c r="F69">
        <v>2.9999999999999997E-4</v>
      </c>
      <c r="G69">
        <v>5.0000000000000001E-4</v>
      </c>
      <c r="H69">
        <v>1.1674</v>
      </c>
      <c r="I69">
        <v>2.2162999999999999</v>
      </c>
      <c r="J69">
        <f t="shared" si="11"/>
        <v>3.3845000000000001</v>
      </c>
      <c r="K69">
        <f t="shared" si="12"/>
        <v>3.8710968775020012E-2</v>
      </c>
    </row>
    <row r="70" spans="1:14">
      <c r="A70" s="1">
        <v>40360</v>
      </c>
      <c r="B70">
        <v>87.35</v>
      </c>
      <c r="C70">
        <f t="shared" si="9"/>
        <v>95.674518548702153</v>
      </c>
      <c r="D70">
        <f t="shared" si="13"/>
        <v>87.35</v>
      </c>
      <c r="E70">
        <f t="shared" si="15"/>
        <v>8357.169195229133</v>
      </c>
      <c r="F70">
        <v>2.9999999999999997E-4</v>
      </c>
      <c r="G70">
        <v>5.0000000000000001E-4</v>
      </c>
      <c r="H70">
        <v>1.1599999999999999</v>
      </c>
      <c r="I70">
        <v>2.2023999999999999</v>
      </c>
      <c r="J70">
        <f t="shared" ref="J70:J87" si="16">SUM(F70:I70)</f>
        <v>3.3632</v>
      </c>
      <c r="K70">
        <f t="shared" ref="K70:K87" si="17">J70/D70</f>
        <v>3.8502575844304526E-2</v>
      </c>
    </row>
    <row r="71" spans="1:14">
      <c r="A71" s="1">
        <v>40391</v>
      </c>
      <c r="B71">
        <v>89.93</v>
      </c>
      <c r="C71">
        <f t="shared" si="9"/>
        <v>95.636015972857848</v>
      </c>
      <c r="D71">
        <f t="shared" si="13"/>
        <v>89.93</v>
      </c>
      <c r="E71">
        <f t="shared" si="15"/>
        <v>8600.546916439107</v>
      </c>
      <c r="F71">
        <v>2.9999999999999997E-4</v>
      </c>
      <c r="G71">
        <v>5.0000000000000001E-4</v>
      </c>
      <c r="H71">
        <v>1.1926000000000001</v>
      </c>
      <c r="I71">
        <v>2.2642000000000002</v>
      </c>
      <c r="J71">
        <f t="shared" si="16"/>
        <v>3.4576000000000002</v>
      </c>
      <c r="K71">
        <f t="shared" si="17"/>
        <v>3.844768153007895E-2</v>
      </c>
    </row>
    <row r="72" spans="1:14">
      <c r="A72" s="1">
        <v>40422</v>
      </c>
      <c r="B72">
        <v>89.96</v>
      </c>
      <c r="C72">
        <f t="shared" si="9"/>
        <v>95.597568291327775</v>
      </c>
      <c r="D72">
        <f t="shared" si="13"/>
        <v>89.96</v>
      </c>
      <c r="E72">
        <f t="shared" si="15"/>
        <v>8599.9572434878464</v>
      </c>
      <c r="F72">
        <v>2.9999999999999997E-4</v>
      </c>
      <c r="G72">
        <v>5.0000000000000001E-4</v>
      </c>
      <c r="H72">
        <v>1.1921999999999999</v>
      </c>
      <c r="I72">
        <v>2.2635000000000001</v>
      </c>
      <c r="J72">
        <f t="shared" si="16"/>
        <v>3.4565000000000001</v>
      </c>
      <c r="K72">
        <f t="shared" si="17"/>
        <v>3.8422632281013787E-2</v>
      </c>
    </row>
    <row r="73" spans="1:14">
      <c r="A73" s="1">
        <v>40452</v>
      </c>
      <c r="B73">
        <v>89.49</v>
      </c>
      <c r="C73">
        <f t="shared" si="9"/>
        <v>95.559145659046763</v>
      </c>
      <c r="D73">
        <f t="shared" si="13"/>
        <v>89.49</v>
      </c>
      <c r="E73">
        <f t="shared" si="15"/>
        <v>8551.5879450280936</v>
      </c>
      <c r="F73">
        <v>2.9999999999999997E-4</v>
      </c>
      <c r="G73">
        <v>5.0000000000000001E-4</v>
      </c>
      <c r="H73">
        <v>1.1853</v>
      </c>
      <c r="I73">
        <v>2.2504</v>
      </c>
      <c r="J73">
        <f t="shared" si="16"/>
        <v>3.4364999999999997</v>
      </c>
      <c r="K73">
        <f t="shared" si="17"/>
        <v>3.8400938652363388E-2</v>
      </c>
    </row>
    <row r="74" spans="1:14">
      <c r="A74" s="1">
        <v>40483</v>
      </c>
      <c r="B74">
        <v>89.02</v>
      </c>
      <c r="C74">
        <f t="shared" si="9"/>
        <v>95.520744720394404</v>
      </c>
      <c r="D74">
        <f t="shared" si="13"/>
        <v>89.02</v>
      </c>
      <c r="E74">
        <f t="shared" si="15"/>
        <v>8503.2566950095097</v>
      </c>
      <c r="F74">
        <v>2.9999999999999997E-4</v>
      </c>
      <c r="G74">
        <v>5.0000000000000001E-4</v>
      </c>
      <c r="H74">
        <v>1.1785000000000001</v>
      </c>
      <c r="I74">
        <v>2.2374999999999998</v>
      </c>
      <c r="J74">
        <f t="shared" si="16"/>
        <v>3.4167999999999998</v>
      </c>
      <c r="K74">
        <f t="shared" si="17"/>
        <v>3.8382385980678502E-2</v>
      </c>
      <c r="M74">
        <v>2010</v>
      </c>
    </row>
    <row r="75" spans="1:14">
      <c r="A75" s="1">
        <v>40513</v>
      </c>
      <c r="B75">
        <v>88.31</v>
      </c>
      <c r="C75">
        <f t="shared" si="9"/>
        <v>95.482362334413722</v>
      </c>
      <c r="D75">
        <f t="shared" si="13"/>
        <v>88.31</v>
      </c>
      <c r="E75">
        <f t="shared" si="15"/>
        <v>8432.0474177520755</v>
      </c>
      <c r="F75">
        <v>2.9999999999999997E-4</v>
      </c>
      <c r="G75">
        <v>5.0000000000000001E-4</v>
      </c>
      <c r="H75">
        <v>1.1684000000000001</v>
      </c>
      <c r="I75">
        <v>2.2181999999999999</v>
      </c>
      <c r="J75">
        <f t="shared" si="16"/>
        <v>3.3874</v>
      </c>
      <c r="K75">
        <f t="shared" si="17"/>
        <v>3.8358056845204394E-2</v>
      </c>
      <c r="M75">
        <f>SUM(J64:J75)</f>
        <v>40.552700000000002</v>
      </c>
      <c r="N75">
        <f t="shared" ref="N75:N124" si="18">SUM(K64:K75)</f>
        <v>0.46111014762712177</v>
      </c>
    </row>
    <row r="76" spans="1:14">
      <c r="A76" s="1">
        <v>40544</v>
      </c>
      <c r="B76">
        <v>87.53</v>
      </c>
      <c r="C76">
        <f t="shared" si="9"/>
        <v>95.444004277568524</v>
      </c>
      <c r="D76">
        <f t="shared" si="13"/>
        <v>87.53</v>
      </c>
      <c r="E76">
        <f t="shared" si="15"/>
        <v>8354.2136944155736</v>
      </c>
      <c r="F76">
        <v>2.9999999999999997E-4</v>
      </c>
      <c r="G76">
        <v>5.0000000000000001E-4</v>
      </c>
      <c r="H76">
        <v>1.1574</v>
      </c>
      <c r="I76">
        <v>2.1972999999999998</v>
      </c>
      <c r="J76">
        <f t="shared" si="16"/>
        <v>3.3554999999999997</v>
      </c>
      <c r="K76">
        <f t="shared" si="17"/>
        <v>3.8335427853307437E-2</v>
      </c>
    </row>
    <row r="77" spans="1:14">
      <c r="A77" s="1">
        <v>40575</v>
      </c>
      <c r="B77">
        <v>87.5</v>
      </c>
      <c r="C77">
        <f t="shared" si="9"/>
        <v>95.405668849715212</v>
      </c>
      <c r="D77">
        <f t="shared" si="13"/>
        <v>87.5</v>
      </c>
      <c r="E77">
        <f t="shared" si="15"/>
        <v>8347.9960243500809</v>
      </c>
      <c r="F77">
        <v>2.9999999999999997E-4</v>
      </c>
      <c r="G77">
        <v>5.0000000000000001E-4</v>
      </c>
      <c r="H77">
        <v>1.1564000000000001</v>
      </c>
      <c r="I77">
        <v>2.1955</v>
      </c>
      <c r="J77">
        <f t="shared" si="16"/>
        <v>3.3527</v>
      </c>
      <c r="K77">
        <f t="shared" si="17"/>
        <v>3.8316571428571429E-2</v>
      </c>
    </row>
    <row r="78" spans="1:14">
      <c r="A78" s="1">
        <v>40603</v>
      </c>
      <c r="B78">
        <v>87.4</v>
      </c>
      <c r="C78">
        <f t="shared" si="9"/>
        <v>95.367352278286646</v>
      </c>
      <c r="D78">
        <f t="shared" si="13"/>
        <v>87.4</v>
      </c>
      <c r="E78">
        <f t="shared" si="15"/>
        <v>8335.1065891222534</v>
      </c>
      <c r="F78">
        <v>2.9999999999999997E-4</v>
      </c>
      <c r="G78">
        <v>5.0000000000000001E-4</v>
      </c>
      <c r="H78">
        <v>1.1545000000000001</v>
      </c>
      <c r="I78">
        <v>2.1918000000000002</v>
      </c>
      <c r="J78">
        <f t="shared" si="16"/>
        <v>3.3471000000000002</v>
      </c>
      <c r="K78">
        <f t="shared" si="17"/>
        <v>3.8296338672768881E-2</v>
      </c>
    </row>
    <row r="79" spans="1:14">
      <c r="A79" s="1">
        <v>40634</v>
      </c>
      <c r="B79">
        <v>87.28</v>
      </c>
      <c r="C79">
        <f t="shared" si="9"/>
        <v>95.32905593961388</v>
      </c>
      <c r="D79">
        <f t="shared" si="13"/>
        <v>87.28</v>
      </c>
      <c r="E79">
        <f t="shared" si="15"/>
        <v>8320.3200024095004</v>
      </c>
      <c r="F79">
        <v>2.9999999999999997E-4</v>
      </c>
      <c r="G79">
        <v>5.0000000000000001E-4</v>
      </c>
      <c r="H79">
        <v>1.1537999999999999</v>
      </c>
      <c r="I79">
        <v>2.1905000000000001</v>
      </c>
      <c r="J79">
        <f t="shared" si="16"/>
        <v>3.3451</v>
      </c>
      <c r="K79">
        <f t="shared" si="17"/>
        <v>3.8326076993583869E-2</v>
      </c>
    </row>
    <row r="80" spans="1:14">
      <c r="A80" s="1">
        <v>40664</v>
      </c>
      <c r="B80">
        <v>89.81</v>
      </c>
      <c r="C80">
        <f t="shared" si="9"/>
        <v>95.290729862620296</v>
      </c>
      <c r="D80">
        <f t="shared" si="13"/>
        <v>89.81</v>
      </c>
      <c r="E80">
        <f t="shared" ref="E80:E111" si="19">B80*C80</f>
        <v>8558.0604489619291</v>
      </c>
      <c r="F80">
        <v>2.9999999999999997E-4</v>
      </c>
      <c r="G80">
        <v>5.0000000000000001E-4</v>
      </c>
      <c r="H80">
        <v>1.1515</v>
      </c>
      <c r="I80">
        <v>2.1861999999999999</v>
      </c>
      <c r="J80">
        <f t="shared" si="16"/>
        <v>3.3384999999999998</v>
      </c>
      <c r="K80">
        <f t="shared" si="17"/>
        <v>3.7172920610177039E-2</v>
      </c>
    </row>
    <row r="81" spans="1:14">
      <c r="A81" s="1">
        <v>40695</v>
      </c>
      <c r="B81">
        <v>88.85</v>
      </c>
      <c r="C81">
        <f t="shared" si="9"/>
        <v>95.253556942010121</v>
      </c>
      <c r="D81">
        <f t="shared" si="13"/>
        <v>88.85</v>
      </c>
      <c r="E81">
        <f t="shared" si="19"/>
        <v>8463.2785342975985</v>
      </c>
      <c r="F81">
        <v>2.9999999999999997E-4</v>
      </c>
      <c r="G81">
        <v>5.0000000000000001E-4</v>
      </c>
      <c r="H81">
        <v>1.1716</v>
      </c>
      <c r="I81">
        <v>2.2242999999999999</v>
      </c>
      <c r="J81">
        <f t="shared" si="16"/>
        <v>3.3967000000000001</v>
      </c>
      <c r="K81">
        <f t="shared" si="17"/>
        <v>3.8229600450196966E-2</v>
      </c>
    </row>
    <row r="82" spans="1:14">
      <c r="A82" s="1">
        <v>40725</v>
      </c>
      <c r="B82">
        <v>90.6</v>
      </c>
      <c r="C82">
        <f t="shared" si="9"/>
        <v>95.215327341559927</v>
      </c>
      <c r="D82">
        <f t="shared" si="13"/>
        <v>90.6</v>
      </c>
      <c r="E82">
        <f t="shared" si="19"/>
        <v>8626.5086571453285</v>
      </c>
      <c r="F82">
        <v>2.9999999999999997E-4</v>
      </c>
      <c r="G82">
        <v>5.0000000000000001E-4</v>
      </c>
      <c r="H82">
        <v>1.194</v>
      </c>
      <c r="I82">
        <v>2.2669000000000001</v>
      </c>
      <c r="J82">
        <f t="shared" si="16"/>
        <v>3.4617</v>
      </c>
      <c r="K82">
        <f t="shared" si="17"/>
        <v>3.8208609271523183E-2</v>
      </c>
    </row>
    <row r="83" spans="1:14">
      <c r="A83" s="1">
        <v>40756</v>
      </c>
      <c r="B83">
        <v>90.58</v>
      </c>
      <c r="C83">
        <f t="shared" si="9"/>
        <v>95.177118732288406</v>
      </c>
      <c r="D83">
        <f t="shared" si="13"/>
        <v>90.58</v>
      </c>
      <c r="E83">
        <f t="shared" si="19"/>
        <v>8621.1434147706841</v>
      </c>
      <c r="F83">
        <v>2.9999999999999997E-4</v>
      </c>
      <c r="G83">
        <v>5.0000000000000001E-4</v>
      </c>
      <c r="H83">
        <v>1.1931</v>
      </c>
      <c r="I83">
        <v>2.2650999999999999</v>
      </c>
      <c r="J83">
        <f t="shared" si="16"/>
        <v>3.4589999999999996</v>
      </c>
      <c r="K83">
        <f t="shared" si="17"/>
        <v>3.8187237800839033E-2</v>
      </c>
    </row>
    <row r="84" spans="1:14">
      <c r="A84" s="1">
        <v>40787</v>
      </c>
      <c r="B84">
        <v>92.22</v>
      </c>
      <c r="C84">
        <f t="shared" si="9"/>
        <v>95.138931494487565</v>
      </c>
      <c r="D84">
        <f t="shared" si="13"/>
        <v>92.22</v>
      </c>
      <c r="E84">
        <f t="shared" si="19"/>
        <v>8773.7122624216427</v>
      </c>
      <c r="F84">
        <v>2.9999999999999997E-4</v>
      </c>
      <c r="G84">
        <v>5.0000000000000001E-4</v>
      </c>
      <c r="H84">
        <v>1.1923999999999999</v>
      </c>
      <c r="I84">
        <v>2.2637999999999998</v>
      </c>
      <c r="J84">
        <f t="shared" si="16"/>
        <v>3.4569999999999999</v>
      </c>
      <c r="K84">
        <f t="shared" si="17"/>
        <v>3.7486445456517026E-2</v>
      </c>
    </row>
    <row r="85" spans="1:14">
      <c r="A85" s="1">
        <v>40817</v>
      </c>
      <c r="B85">
        <v>92.52</v>
      </c>
      <c r="C85">
        <f t="shared" si="9"/>
        <v>95.101445049031042</v>
      </c>
      <c r="D85">
        <f t="shared" si="13"/>
        <v>92.52</v>
      </c>
      <c r="E85">
        <f t="shared" si="19"/>
        <v>8798.7856959363526</v>
      </c>
      <c r="F85">
        <v>2.9999999999999997E-4</v>
      </c>
      <c r="G85">
        <v>5.0000000000000001E-4</v>
      </c>
      <c r="H85">
        <v>1.2173</v>
      </c>
      <c r="I85">
        <v>2.3109999999999999</v>
      </c>
      <c r="J85">
        <f t="shared" si="16"/>
        <v>3.5290999999999997</v>
      </c>
      <c r="K85">
        <f t="shared" si="17"/>
        <v>3.8144185041072198E-2</v>
      </c>
    </row>
    <row r="86" spans="1:14">
      <c r="A86" s="1">
        <v>40848</v>
      </c>
      <c r="B86">
        <v>92.88</v>
      </c>
      <c r="C86">
        <f t="shared" si="9"/>
        <v>95.063300863989966</v>
      </c>
      <c r="D86">
        <f t="shared" si="13"/>
        <v>92.88</v>
      </c>
      <c r="E86">
        <f t="shared" si="19"/>
        <v>8829.4793842473882</v>
      </c>
      <c r="F86">
        <v>2.9999999999999997E-4</v>
      </c>
      <c r="G86">
        <v>5.0000000000000001E-4</v>
      </c>
      <c r="H86">
        <v>1.2213000000000001</v>
      </c>
      <c r="I86">
        <v>2.3186</v>
      </c>
      <c r="J86">
        <f t="shared" si="16"/>
        <v>3.5407000000000002</v>
      </c>
      <c r="K86">
        <f t="shared" si="17"/>
        <v>3.8121231696813099E-2</v>
      </c>
    </row>
    <row r="87" spans="1:14">
      <c r="A87" s="1">
        <v>40878</v>
      </c>
      <c r="B87">
        <v>94.05</v>
      </c>
      <c r="C87">
        <f t="shared" si="9"/>
        <v>95.02517963229316</v>
      </c>
      <c r="D87">
        <f t="shared" si="13"/>
        <v>94.05</v>
      </c>
      <c r="E87">
        <f t="shared" si="19"/>
        <v>8937.1181444171707</v>
      </c>
      <c r="F87">
        <v>2.9999999999999997E-4</v>
      </c>
      <c r="G87">
        <v>5.0000000000000001E-4</v>
      </c>
      <c r="H87">
        <v>1.2359</v>
      </c>
      <c r="I87">
        <v>2.3464999999999998</v>
      </c>
      <c r="J87">
        <f t="shared" si="16"/>
        <v>3.5831999999999997</v>
      </c>
      <c r="K87">
        <f t="shared" si="17"/>
        <v>3.8098883572567778E-2</v>
      </c>
    </row>
    <row r="88" spans="1:14">
      <c r="A88" s="1">
        <v>40909</v>
      </c>
      <c r="B88">
        <v>94.02</v>
      </c>
      <c r="C88">
        <f t="shared" si="9"/>
        <v>94.987080748720587</v>
      </c>
      <c r="D88">
        <f t="shared" si="13"/>
        <v>94.02</v>
      </c>
      <c r="E88">
        <f t="shared" si="19"/>
        <v>8930.6853319947095</v>
      </c>
      <c r="F88">
        <v>2.9999999999999997E-4</v>
      </c>
      <c r="G88">
        <v>5.0000000000000001E-4</v>
      </c>
      <c r="H88">
        <v>1.2349000000000001</v>
      </c>
      <c r="I88">
        <v>2.3445999999999998</v>
      </c>
      <c r="J88">
        <f t="shared" ref="J88:J124" si="20">SUM(F88:I88)</f>
        <v>3.5802999999999998</v>
      </c>
      <c r="K88">
        <f t="shared" ref="K88:K124" si="21">J88/D88</f>
        <v>3.8080195703041907E-2</v>
      </c>
      <c r="M88">
        <v>2011</v>
      </c>
    </row>
    <row r="89" spans="1:14">
      <c r="A89" s="1">
        <v>40940</v>
      </c>
      <c r="B89">
        <v>95.36</v>
      </c>
      <c r="C89">
        <f t="shared" si="9"/>
        <v>94.949000553017541</v>
      </c>
      <c r="D89">
        <f t="shared" si="13"/>
        <v>95.36</v>
      </c>
      <c r="E89">
        <f t="shared" si="19"/>
        <v>9054.3366927357529</v>
      </c>
      <c r="F89">
        <v>2.9999999999999997E-4</v>
      </c>
      <c r="G89">
        <v>5.0000000000000001E-4</v>
      </c>
      <c r="H89">
        <v>1.2343</v>
      </c>
      <c r="I89">
        <v>2.3433000000000002</v>
      </c>
      <c r="J89">
        <f t="shared" si="20"/>
        <v>3.5784000000000002</v>
      </c>
      <c r="K89">
        <f t="shared" si="21"/>
        <v>3.7525167785234903E-2</v>
      </c>
      <c r="M89">
        <f>SUM(J76:J87)</f>
        <v>41.1663</v>
      </c>
      <c r="N89">
        <f t="shared" si="18"/>
        <v>0.45587689305433587</v>
      </c>
    </row>
    <row r="90" spans="1:14">
      <c r="A90" s="1">
        <v>40969</v>
      </c>
      <c r="B90">
        <v>96.89</v>
      </c>
      <c r="C90">
        <f t="shared" si="9"/>
        <v>94.911475385232308</v>
      </c>
      <c r="D90">
        <f t="shared" si="13"/>
        <v>96.89</v>
      </c>
      <c r="E90">
        <f t="shared" si="19"/>
        <v>9195.9728500751589</v>
      </c>
      <c r="F90">
        <v>2.9999999999999997E-4</v>
      </c>
      <c r="G90">
        <v>5.0000000000000001E-4</v>
      </c>
      <c r="H90">
        <v>1.2509999999999999</v>
      </c>
      <c r="I90">
        <v>2.3751000000000002</v>
      </c>
      <c r="J90">
        <f t="shared" si="20"/>
        <v>3.6269</v>
      </c>
      <c r="K90">
        <f t="shared" si="21"/>
        <v>3.7433171637939931E-2</v>
      </c>
    </row>
    <row r="91" spans="1:14">
      <c r="A91" s="1">
        <v>41000</v>
      </c>
      <c r="B91">
        <v>96.6</v>
      </c>
      <c r="C91">
        <f t="shared" si="9"/>
        <v>94.874042213594365</v>
      </c>
      <c r="D91">
        <f t="shared" si="13"/>
        <v>96.6</v>
      </c>
      <c r="E91">
        <f t="shared" si="19"/>
        <v>9164.8324778332153</v>
      </c>
      <c r="F91">
        <v>2.9999999999999997E-4</v>
      </c>
      <c r="G91">
        <v>5.0000000000000001E-4</v>
      </c>
      <c r="H91">
        <v>1.2666999999999999</v>
      </c>
      <c r="I91">
        <v>2.4047999999999998</v>
      </c>
      <c r="J91">
        <f t="shared" si="20"/>
        <v>3.6722999999999999</v>
      </c>
      <c r="K91">
        <f t="shared" si="21"/>
        <v>3.801552795031056E-2</v>
      </c>
    </row>
    <row r="92" spans="1:14">
      <c r="A92" s="1">
        <v>41030</v>
      </c>
      <c r="B92">
        <v>96.26</v>
      </c>
      <c r="C92">
        <f t="shared" ref="C92:C124" si="22">C91-K91</f>
        <v>94.836026685644057</v>
      </c>
      <c r="D92">
        <f t="shared" si="13"/>
        <v>96.26</v>
      </c>
      <c r="E92">
        <f t="shared" si="19"/>
        <v>9128.9159287600978</v>
      </c>
      <c r="F92">
        <v>2.9999999999999997E-4</v>
      </c>
      <c r="G92">
        <v>5.0000000000000001E-4</v>
      </c>
      <c r="H92">
        <v>1.266</v>
      </c>
      <c r="I92">
        <v>2.4035000000000002</v>
      </c>
      <c r="J92">
        <f t="shared" si="20"/>
        <v>3.6703000000000001</v>
      </c>
      <c r="K92">
        <f t="shared" si="21"/>
        <v>3.8129025555786414E-2</v>
      </c>
    </row>
    <row r="93" spans="1:14">
      <c r="A93" s="1">
        <v>41061</v>
      </c>
      <c r="B93">
        <v>96.23</v>
      </c>
      <c r="C93">
        <f t="shared" si="22"/>
        <v>94.797897660088267</v>
      </c>
      <c r="D93">
        <f t="shared" si="13"/>
        <v>96.23</v>
      </c>
      <c r="E93">
        <f t="shared" si="19"/>
        <v>9122.401691830295</v>
      </c>
      <c r="F93">
        <v>2.9999999999999997E-4</v>
      </c>
      <c r="G93">
        <v>5.0000000000000001E-4</v>
      </c>
      <c r="H93">
        <v>1.2604</v>
      </c>
      <c r="I93">
        <v>2.3929999999999998</v>
      </c>
      <c r="J93">
        <f t="shared" si="20"/>
        <v>3.6541999999999994</v>
      </c>
      <c r="K93">
        <f t="shared" si="21"/>
        <v>3.7973604904915297E-2</v>
      </c>
    </row>
    <row r="94" spans="1:14">
      <c r="A94" s="1">
        <v>41091</v>
      </c>
      <c r="B94">
        <v>97.62</v>
      </c>
      <c r="C94">
        <f t="shared" si="22"/>
        <v>94.759924055183347</v>
      </c>
      <c r="D94">
        <f t="shared" si="13"/>
        <v>97.62</v>
      </c>
      <c r="E94">
        <f t="shared" si="19"/>
        <v>9250.4637862669988</v>
      </c>
      <c r="F94">
        <v>2.9999999999999997E-4</v>
      </c>
      <c r="G94">
        <v>5.0000000000000001E-4</v>
      </c>
      <c r="H94">
        <v>1.2779</v>
      </c>
      <c r="I94">
        <v>2.4262000000000001</v>
      </c>
      <c r="J94">
        <f t="shared" si="20"/>
        <v>3.7049000000000003</v>
      </c>
      <c r="K94">
        <f t="shared" si="21"/>
        <v>3.7952263880352388E-2</v>
      </c>
    </row>
    <row r="95" spans="1:14">
      <c r="A95" s="1">
        <v>41122</v>
      </c>
      <c r="B95">
        <v>96.62</v>
      </c>
      <c r="C95">
        <f t="shared" si="22"/>
        <v>94.721971791302991</v>
      </c>
      <c r="D95">
        <f t="shared" si="13"/>
        <v>96.62</v>
      </c>
      <c r="E95">
        <f t="shared" si="19"/>
        <v>9152.0369144756951</v>
      </c>
      <c r="F95">
        <v>2.9999999999999997E-4</v>
      </c>
      <c r="G95">
        <v>5.0000000000000001E-4</v>
      </c>
      <c r="H95">
        <v>1.2641</v>
      </c>
      <c r="I95">
        <v>2.4</v>
      </c>
      <c r="J95">
        <f t="shared" si="20"/>
        <v>3.6648999999999998</v>
      </c>
      <c r="K95">
        <f t="shared" si="21"/>
        <v>3.7931070171807073E-2</v>
      </c>
    </row>
    <row r="96" spans="1:14">
      <c r="A96" s="1">
        <v>41153</v>
      </c>
      <c r="B96">
        <v>98.67</v>
      </c>
      <c r="C96">
        <f t="shared" si="22"/>
        <v>94.684040721131183</v>
      </c>
      <c r="D96">
        <f t="shared" si="13"/>
        <v>98.67</v>
      </c>
      <c r="E96">
        <f t="shared" si="19"/>
        <v>9342.4742979540133</v>
      </c>
      <c r="F96">
        <v>2.9999999999999997E-4</v>
      </c>
      <c r="G96">
        <v>5.0000000000000001E-4</v>
      </c>
      <c r="H96">
        <v>1.2903</v>
      </c>
      <c r="I96">
        <v>2.4496000000000002</v>
      </c>
      <c r="J96">
        <f t="shared" si="20"/>
        <v>3.7407000000000004</v>
      </c>
      <c r="K96">
        <f t="shared" si="21"/>
        <v>3.7911219215567046E-2</v>
      </c>
    </row>
    <row r="97" spans="1:14">
      <c r="A97" s="1">
        <v>41183</v>
      </c>
      <c r="B97">
        <v>99.6</v>
      </c>
      <c r="C97">
        <f t="shared" si="22"/>
        <v>94.64612950191561</v>
      </c>
      <c r="D97">
        <f t="shared" si="13"/>
        <v>99.6</v>
      </c>
      <c r="E97">
        <f t="shared" si="19"/>
        <v>9426.7544983907937</v>
      </c>
      <c r="F97">
        <v>2.9999999999999997E-4</v>
      </c>
      <c r="G97">
        <v>5.0000000000000001E-4</v>
      </c>
      <c r="H97">
        <v>1.2896000000000001</v>
      </c>
      <c r="I97">
        <v>2.4483000000000001</v>
      </c>
      <c r="J97">
        <f t="shared" si="20"/>
        <v>3.7387000000000001</v>
      </c>
      <c r="K97">
        <f t="shared" si="21"/>
        <v>3.7537148594377512E-2</v>
      </c>
    </row>
    <row r="98" spans="1:14">
      <c r="A98" s="1">
        <v>41214</v>
      </c>
      <c r="B98">
        <v>99.56</v>
      </c>
      <c r="C98">
        <f t="shared" si="22"/>
        <v>94.608592353321228</v>
      </c>
      <c r="D98">
        <f t="shared" si="13"/>
        <v>99.56</v>
      </c>
      <c r="E98">
        <f t="shared" si="19"/>
        <v>9419.2314546966609</v>
      </c>
      <c r="F98">
        <v>2.9999999999999997E-4</v>
      </c>
      <c r="G98">
        <v>5.0000000000000001E-4</v>
      </c>
      <c r="H98">
        <v>1.3004</v>
      </c>
      <c r="I98">
        <v>2.4689000000000001</v>
      </c>
      <c r="J98">
        <f t="shared" si="20"/>
        <v>3.7701000000000002</v>
      </c>
      <c r="K98">
        <f t="shared" si="21"/>
        <v>3.7867617517075132E-2</v>
      </c>
      <c r="M98">
        <v>2012</v>
      </c>
    </row>
    <row r="99" spans="1:14">
      <c r="A99" s="1">
        <v>41244</v>
      </c>
      <c r="B99">
        <v>99.52</v>
      </c>
      <c r="C99">
        <f t="shared" si="22"/>
        <v>94.570724735804149</v>
      </c>
      <c r="D99">
        <f t="shared" si="13"/>
        <v>99.52</v>
      </c>
      <c r="E99">
        <f t="shared" si="19"/>
        <v>9411.6785257072279</v>
      </c>
      <c r="F99">
        <v>2.9999999999999997E-4</v>
      </c>
      <c r="G99">
        <v>5.0000000000000001E-4</v>
      </c>
      <c r="H99">
        <v>1.2991999999999999</v>
      </c>
      <c r="I99">
        <v>2.4664999999999999</v>
      </c>
      <c r="J99">
        <f t="shared" si="20"/>
        <v>3.7664999999999997</v>
      </c>
      <c r="K99">
        <f t="shared" si="21"/>
        <v>3.7846663987138263E-2</v>
      </c>
      <c r="M99">
        <f>SUM(J88:J99)</f>
        <v>44.168199999999999</v>
      </c>
      <c r="N99">
        <f t="shared" si="18"/>
        <v>0.45420267690354643</v>
      </c>
    </row>
    <row r="100" spans="1:14">
      <c r="A100" s="1">
        <v>41275</v>
      </c>
      <c r="B100">
        <v>100.85</v>
      </c>
      <c r="C100">
        <f t="shared" si="22"/>
        <v>94.532878071817009</v>
      </c>
      <c r="D100">
        <f t="shared" ref="D100:D124" si="23">B100</f>
        <v>100.85</v>
      </c>
      <c r="E100">
        <f t="shared" si="19"/>
        <v>9533.6407535427443</v>
      </c>
      <c r="F100">
        <v>2.9999999999999997E-4</v>
      </c>
      <c r="G100">
        <v>5.9999999999999995E-4</v>
      </c>
      <c r="H100">
        <v>1.3159000000000001</v>
      </c>
      <c r="I100">
        <v>2.4982000000000002</v>
      </c>
      <c r="J100">
        <f t="shared" si="20"/>
        <v>3.8150000000000004</v>
      </c>
      <c r="K100">
        <f t="shared" si="21"/>
        <v>3.7828458106098174E-2</v>
      </c>
    </row>
    <row r="101" spans="1:14">
      <c r="A101" s="1">
        <v>41306</v>
      </c>
      <c r="B101">
        <v>100.83</v>
      </c>
      <c r="C101">
        <f t="shared" si="22"/>
        <v>94.495049613710904</v>
      </c>
      <c r="D101">
        <f t="shared" si="23"/>
        <v>100.83</v>
      </c>
      <c r="E101">
        <f t="shared" si="19"/>
        <v>9527.9358525504704</v>
      </c>
      <c r="F101">
        <v>2.9999999999999997E-4</v>
      </c>
      <c r="G101">
        <v>5.9999999999999995E-4</v>
      </c>
      <c r="H101">
        <v>1.3148</v>
      </c>
      <c r="I101">
        <v>2.4962</v>
      </c>
      <c r="J101">
        <f t="shared" si="20"/>
        <v>3.8118999999999996</v>
      </c>
      <c r="K101">
        <f t="shared" si="21"/>
        <v>3.7805216701378555E-2</v>
      </c>
    </row>
    <row r="102" spans="1:14">
      <c r="A102" s="1">
        <v>41334</v>
      </c>
      <c r="B102">
        <v>100.78</v>
      </c>
      <c r="C102">
        <f t="shared" si="22"/>
        <v>94.457244397009532</v>
      </c>
      <c r="D102">
        <f t="shared" si="23"/>
        <v>100.78</v>
      </c>
      <c r="E102">
        <f t="shared" si="19"/>
        <v>9519.4010903306207</v>
      </c>
      <c r="F102">
        <v>2.9999999999999997E-4</v>
      </c>
      <c r="G102">
        <v>5.9999999999999995E-4</v>
      </c>
      <c r="H102">
        <v>1.3134999999999999</v>
      </c>
      <c r="I102">
        <v>2.4937999999999998</v>
      </c>
      <c r="J102">
        <f t="shared" si="20"/>
        <v>3.8081999999999994</v>
      </c>
      <c r="K102">
        <f t="shared" si="21"/>
        <v>3.7787259376860484E-2</v>
      </c>
    </row>
    <row r="103" spans="1:14">
      <c r="A103" s="1">
        <v>41365</v>
      </c>
      <c r="B103">
        <v>101.23</v>
      </c>
      <c r="C103">
        <f t="shared" si="22"/>
        <v>94.419457137632676</v>
      </c>
      <c r="D103">
        <f t="shared" si="23"/>
        <v>101.23</v>
      </c>
      <c r="E103">
        <f t="shared" si="19"/>
        <v>9558.0816460425558</v>
      </c>
      <c r="F103">
        <v>2.9999999999999997E-4</v>
      </c>
      <c r="G103">
        <v>5.9999999999999995E-4</v>
      </c>
      <c r="H103">
        <v>1.3128</v>
      </c>
      <c r="I103">
        <v>2.4923999999999999</v>
      </c>
      <c r="J103">
        <f t="shared" si="20"/>
        <v>3.8060999999999998</v>
      </c>
      <c r="K103">
        <f t="shared" si="21"/>
        <v>3.7598537982811417E-2</v>
      </c>
    </row>
    <row r="104" spans="1:14">
      <c r="A104" s="1">
        <v>41395</v>
      </c>
      <c r="B104">
        <v>101.18</v>
      </c>
      <c r="C104">
        <f t="shared" si="22"/>
        <v>94.38185859964986</v>
      </c>
      <c r="D104">
        <f t="shared" si="23"/>
        <v>101.18</v>
      </c>
      <c r="E104">
        <f t="shared" si="19"/>
        <v>9549.5564531125729</v>
      </c>
      <c r="F104">
        <v>2.9999999999999997E-4</v>
      </c>
      <c r="G104">
        <v>5.9999999999999995E-4</v>
      </c>
      <c r="H104">
        <v>1.3171999999999999</v>
      </c>
      <c r="I104">
        <v>2.5007999999999999</v>
      </c>
      <c r="J104">
        <f t="shared" si="20"/>
        <v>3.8188999999999997</v>
      </c>
      <c r="K104">
        <f t="shared" si="21"/>
        <v>3.7743625222375961E-2</v>
      </c>
    </row>
    <row r="105" spans="1:14">
      <c r="A105" s="1">
        <v>41426</v>
      </c>
      <c r="B105">
        <v>101.13</v>
      </c>
      <c r="C105">
        <f t="shared" si="22"/>
        <v>94.344114974427484</v>
      </c>
      <c r="D105">
        <f t="shared" si="23"/>
        <v>101.13</v>
      </c>
      <c r="E105">
        <f t="shared" si="19"/>
        <v>9541.0203473638503</v>
      </c>
      <c r="F105">
        <v>2.9999999999999997E-4</v>
      </c>
      <c r="G105">
        <v>5.9999999999999995E-4</v>
      </c>
      <c r="H105">
        <v>1.3158000000000001</v>
      </c>
      <c r="I105">
        <v>2.4981</v>
      </c>
      <c r="J105">
        <f t="shared" si="20"/>
        <v>3.8148</v>
      </c>
      <c r="K105">
        <f t="shared" si="21"/>
        <v>3.7721744289528333E-2</v>
      </c>
    </row>
    <row r="106" spans="1:14">
      <c r="A106" s="1">
        <v>41456</v>
      </c>
      <c r="B106">
        <v>101.08</v>
      </c>
      <c r="C106">
        <f t="shared" si="22"/>
        <v>94.306393230137957</v>
      </c>
      <c r="D106">
        <f t="shared" si="23"/>
        <v>101.08</v>
      </c>
      <c r="E106">
        <f t="shared" si="19"/>
        <v>9532.4902277023448</v>
      </c>
      <c r="F106">
        <v>2.9999999999999997E-4</v>
      </c>
      <c r="G106">
        <v>5.9999999999999995E-4</v>
      </c>
      <c r="H106">
        <v>1.3145</v>
      </c>
      <c r="I106">
        <v>2.4956999999999998</v>
      </c>
      <c r="J106">
        <f t="shared" si="20"/>
        <v>3.8110999999999997</v>
      </c>
      <c r="K106">
        <f t="shared" si="21"/>
        <v>3.7703798971111986E-2</v>
      </c>
    </row>
    <row r="107" spans="1:14">
      <c r="A107" s="1">
        <v>41487</v>
      </c>
      <c r="B107">
        <v>101.03</v>
      </c>
      <c r="C107">
        <f t="shared" si="22"/>
        <v>94.268689431166848</v>
      </c>
      <c r="D107">
        <f t="shared" si="23"/>
        <v>101.03</v>
      </c>
      <c r="E107">
        <f t="shared" si="19"/>
        <v>9523.9656932307862</v>
      </c>
      <c r="F107">
        <v>2.9999999999999997E-4</v>
      </c>
      <c r="G107">
        <v>5.9999999999999995E-4</v>
      </c>
      <c r="H107">
        <v>1.3131999999999999</v>
      </c>
      <c r="I107">
        <v>2.4931000000000001</v>
      </c>
      <c r="J107">
        <f t="shared" si="20"/>
        <v>3.8071999999999999</v>
      </c>
      <c r="K107">
        <f t="shared" si="21"/>
        <v>3.7683856280312775E-2</v>
      </c>
    </row>
    <row r="108" spans="1:14">
      <c r="A108" s="1">
        <v>41518</v>
      </c>
      <c r="B108">
        <v>101.03</v>
      </c>
      <c r="C108">
        <f t="shared" si="22"/>
        <v>94.231005574886538</v>
      </c>
      <c r="D108">
        <f t="shared" si="23"/>
        <v>101.03</v>
      </c>
      <c r="E108">
        <f t="shared" si="19"/>
        <v>9520.1584932307869</v>
      </c>
      <c r="F108">
        <v>2.9999999999999997E-4</v>
      </c>
      <c r="G108">
        <v>5.9999999999999995E-4</v>
      </c>
      <c r="H108">
        <v>1.3124</v>
      </c>
      <c r="I108">
        <v>2.4916999999999998</v>
      </c>
      <c r="J108">
        <f t="shared" si="20"/>
        <v>3.8049999999999997</v>
      </c>
      <c r="K108">
        <f t="shared" si="21"/>
        <v>3.7662080570127682E-2</v>
      </c>
    </row>
    <row r="109" spans="1:14">
      <c r="A109" s="1">
        <v>41548</v>
      </c>
      <c r="B109">
        <v>100.94</v>
      </c>
      <c r="C109">
        <f t="shared" si="22"/>
        <v>94.193343494316409</v>
      </c>
      <c r="D109">
        <f t="shared" si="23"/>
        <v>100.94</v>
      </c>
      <c r="E109">
        <f t="shared" si="19"/>
        <v>9507.8760923162972</v>
      </c>
      <c r="F109">
        <v>2.9999999999999997E-4</v>
      </c>
      <c r="G109">
        <v>5.9999999999999995E-4</v>
      </c>
      <c r="H109">
        <v>1.3105</v>
      </c>
      <c r="I109">
        <v>2.488</v>
      </c>
      <c r="J109">
        <f t="shared" si="20"/>
        <v>3.7993999999999999</v>
      </c>
      <c r="K109">
        <f t="shared" si="21"/>
        <v>3.7640182286506833E-2</v>
      </c>
    </row>
    <row r="110" spans="1:14">
      <c r="A110" s="1">
        <v>41579</v>
      </c>
      <c r="B110">
        <v>102.32</v>
      </c>
      <c r="C110">
        <f t="shared" si="22"/>
        <v>94.1557033120299</v>
      </c>
      <c r="D110">
        <f t="shared" si="23"/>
        <v>102.32</v>
      </c>
      <c r="E110">
        <f t="shared" si="19"/>
        <v>9634.0115628868989</v>
      </c>
      <c r="F110">
        <v>2.9999999999999997E-4</v>
      </c>
      <c r="G110">
        <v>5.9999999999999995E-4</v>
      </c>
      <c r="H110">
        <v>1.3278000000000001</v>
      </c>
      <c r="I110">
        <v>2.5207999999999999</v>
      </c>
      <c r="J110">
        <f t="shared" si="20"/>
        <v>3.8494999999999999</v>
      </c>
      <c r="K110">
        <f t="shared" si="21"/>
        <v>3.7622165754495701E-2</v>
      </c>
      <c r="M110">
        <v>2013</v>
      </c>
    </row>
    <row r="111" spans="1:14">
      <c r="A111" s="1">
        <v>41609</v>
      </c>
      <c r="B111">
        <v>103.55</v>
      </c>
      <c r="C111">
        <f t="shared" si="22"/>
        <v>94.118081146275401</v>
      </c>
      <c r="D111">
        <f t="shared" si="23"/>
        <v>103.55</v>
      </c>
      <c r="E111">
        <f t="shared" si="19"/>
        <v>9745.9273026968167</v>
      </c>
      <c r="F111">
        <v>2.9999999999999997E-4</v>
      </c>
      <c r="G111">
        <v>5.9999999999999995E-4</v>
      </c>
      <c r="H111">
        <v>1.3429</v>
      </c>
      <c r="I111">
        <v>2.5495999999999999</v>
      </c>
      <c r="J111">
        <f t="shared" si="20"/>
        <v>3.8933999999999997</v>
      </c>
      <c r="K111">
        <f t="shared" si="21"/>
        <v>3.7599227426364075E-2</v>
      </c>
      <c r="M111">
        <f>SUM(J100:J111)</f>
        <v>45.840499999999992</v>
      </c>
      <c r="N111">
        <f t="shared" si="18"/>
        <v>0.45239615296797192</v>
      </c>
    </row>
    <row r="112" spans="1:14">
      <c r="A112" s="1">
        <v>41640</v>
      </c>
      <c r="B112">
        <v>105.55</v>
      </c>
      <c r="C112">
        <f t="shared" si="22"/>
        <v>94.080481918849031</v>
      </c>
      <c r="D112">
        <f t="shared" si="23"/>
        <v>105.55</v>
      </c>
      <c r="E112">
        <f t="shared" ref="E112:E124" si="24">B112*C112</f>
        <v>9930.1948665345153</v>
      </c>
      <c r="F112">
        <v>2.9999999999999997E-4</v>
      </c>
      <c r="G112">
        <v>5.9999999999999995E-4</v>
      </c>
      <c r="H112">
        <v>1.3422000000000001</v>
      </c>
      <c r="I112">
        <v>2.5482</v>
      </c>
      <c r="J112">
        <f t="shared" si="20"/>
        <v>3.8913000000000002</v>
      </c>
      <c r="K112">
        <f t="shared" si="21"/>
        <v>3.6866887730933211E-2</v>
      </c>
    </row>
    <row r="113" spans="1:14">
      <c r="A113" s="1">
        <v>41671</v>
      </c>
      <c r="B113">
        <v>105.7</v>
      </c>
      <c r="C113">
        <f t="shared" si="22"/>
        <v>94.043615031118094</v>
      </c>
      <c r="D113">
        <f t="shared" si="23"/>
        <v>105.7</v>
      </c>
      <c r="E113">
        <f t="shared" si="24"/>
        <v>9940.4101087891831</v>
      </c>
      <c r="F113">
        <v>2.9999999999999997E-4</v>
      </c>
      <c r="G113">
        <v>5.9999999999999995E-4</v>
      </c>
      <c r="H113">
        <v>1.3693</v>
      </c>
      <c r="I113">
        <v>2.5996999999999999</v>
      </c>
      <c r="J113">
        <f t="shared" si="20"/>
        <v>3.9699</v>
      </c>
      <c r="K113">
        <f t="shared" si="21"/>
        <v>3.7558183538315991E-2</v>
      </c>
    </row>
    <row r="114" spans="1:14">
      <c r="A114" s="1">
        <v>41699</v>
      </c>
      <c r="B114">
        <v>105.69</v>
      </c>
      <c r="C114">
        <f t="shared" si="22"/>
        <v>94.006056847579771</v>
      </c>
      <c r="D114">
        <f t="shared" si="23"/>
        <v>105.69</v>
      </c>
      <c r="E114">
        <f t="shared" si="24"/>
        <v>9935.5001482207063</v>
      </c>
      <c r="F114">
        <v>2.9999999999999997E-4</v>
      </c>
      <c r="G114">
        <v>5.9999999999999995E-4</v>
      </c>
      <c r="H114">
        <v>1.3685</v>
      </c>
      <c r="I114">
        <v>2.5981999999999998</v>
      </c>
      <c r="J114">
        <f t="shared" si="20"/>
        <v>3.9676</v>
      </c>
      <c r="K114">
        <f t="shared" si="21"/>
        <v>3.7539975399753997E-2</v>
      </c>
    </row>
    <row r="115" spans="1:14">
      <c r="A115" s="1">
        <v>41730</v>
      </c>
      <c r="B115">
        <v>105.83</v>
      </c>
      <c r="C115">
        <f t="shared" si="22"/>
        <v>93.968516872180018</v>
      </c>
      <c r="D115">
        <f t="shared" si="23"/>
        <v>105.83</v>
      </c>
      <c r="E115">
        <f t="shared" si="24"/>
        <v>9944.6881405828117</v>
      </c>
      <c r="F115">
        <v>2.9999999999999997E-4</v>
      </c>
      <c r="G115">
        <v>5.9999999999999995E-4</v>
      </c>
      <c r="H115">
        <v>1.3695999999999999</v>
      </c>
      <c r="I115">
        <v>2.6002000000000001</v>
      </c>
      <c r="J115">
        <f t="shared" si="20"/>
        <v>3.9706999999999999</v>
      </c>
      <c r="K115">
        <f t="shared" si="21"/>
        <v>3.7519606916753281E-2</v>
      </c>
    </row>
    <row r="116" spans="1:14">
      <c r="A116" s="1">
        <v>41760</v>
      </c>
      <c r="B116">
        <v>105.96</v>
      </c>
      <c r="C116">
        <f t="shared" si="22"/>
        <v>93.930997265263258</v>
      </c>
      <c r="D116">
        <f t="shared" si="23"/>
        <v>105.96</v>
      </c>
      <c r="E116">
        <f t="shared" si="24"/>
        <v>9952.9284702272944</v>
      </c>
      <c r="F116">
        <v>2.9999999999999997E-4</v>
      </c>
      <c r="G116">
        <v>5.9999999999999995E-4</v>
      </c>
      <c r="H116">
        <v>1.3705000000000001</v>
      </c>
      <c r="I116">
        <v>2.6019000000000001</v>
      </c>
      <c r="J116">
        <f t="shared" si="20"/>
        <v>3.9733000000000001</v>
      </c>
      <c r="K116">
        <f t="shared" si="21"/>
        <v>3.749811249528124E-2</v>
      </c>
    </row>
    <row r="117" spans="1:14">
      <c r="A117" s="1">
        <v>41791</v>
      </c>
      <c r="B117">
        <v>105.69</v>
      </c>
      <c r="C117">
        <f t="shared" si="22"/>
        <v>93.893499152767973</v>
      </c>
      <c r="D117">
        <f t="shared" si="23"/>
        <v>105.69</v>
      </c>
      <c r="E117">
        <f t="shared" si="24"/>
        <v>9923.6039254560474</v>
      </c>
      <c r="F117">
        <v>2.9999999999999997E-4</v>
      </c>
      <c r="G117">
        <v>5.9999999999999995E-4</v>
      </c>
      <c r="H117">
        <v>1.3662000000000001</v>
      </c>
      <c r="I117">
        <v>2.5937999999999999</v>
      </c>
      <c r="J117">
        <f t="shared" si="20"/>
        <v>3.9608999999999996</v>
      </c>
      <c r="K117">
        <f t="shared" si="21"/>
        <v>3.747658245813227E-2</v>
      </c>
    </row>
    <row r="118" spans="1:14">
      <c r="A118" s="1">
        <v>41821</v>
      </c>
      <c r="B118">
        <v>105.93</v>
      </c>
      <c r="C118">
        <f t="shared" si="22"/>
        <v>93.856022570309847</v>
      </c>
      <c r="D118">
        <f t="shared" si="23"/>
        <v>105.93</v>
      </c>
      <c r="E118">
        <f t="shared" si="24"/>
        <v>9942.1684708729226</v>
      </c>
      <c r="F118">
        <v>2.9999999999999997E-4</v>
      </c>
      <c r="G118">
        <v>5.9999999999999995E-4</v>
      </c>
      <c r="H118">
        <v>1.3686</v>
      </c>
      <c r="I118">
        <v>2.5983000000000001</v>
      </c>
      <c r="J118">
        <f t="shared" si="20"/>
        <v>3.9678</v>
      </c>
      <c r="K118">
        <f t="shared" si="21"/>
        <v>3.7456811101670914E-2</v>
      </c>
    </row>
    <row r="119" spans="1:14">
      <c r="A119" s="1">
        <v>41852</v>
      </c>
      <c r="B119">
        <v>105.85</v>
      </c>
      <c r="C119">
        <f t="shared" si="22"/>
        <v>93.81856575920817</v>
      </c>
      <c r="D119">
        <f t="shared" si="23"/>
        <v>105.85</v>
      </c>
      <c r="E119">
        <f t="shared" si="24"/>
        <v>9930.695185612185</v>
      </c>
      <c r="F119">
        <v>2.9999999999999997E-4</v>
      </c>
      <c r="G119">
        <v>5.9999999999999995E-4</v>
      </c>
      <c r="H119">
        <v>1.3669</v>
      </c>
      <c r="I119">
        <v>2.5950000000000002</v>
      </c>
      <c r="J119">
        <f t="shared" si="20"/>
        <v>3.9628000000000001</v>
      </c>
      <c r="K119">
        <f t="shared" si="21"/>
        <v>3.7437883797827115E-2</v>
      </c>
    </row>
    <row r="120" spans="1:14">
      <c r="A120" s="1">
        <v>41883</v>
      </c>
      <c r="B120">
        <v>105.91</v>
      </c>
      <c r="C120">
        <f t="shared" si="22"/>
        <v>93.781127875410348</v>
      </c>
      <c r="D120">
        <f t="shared" si="23"/>
        <v>105.91</v>
      </c>
      <c r="E120">
        <f t="shared" si="24"/>
        <v>9932.3592532847106</v>
      </c>
      <c r="F120">
        <v>2.9999999999999997E-4</v>
      </c>
      <c r="G120">
        <v>5.9999999999999995E-4</v>
      </c>
      <c r="H120">
        <v>1.3669</v>
      </c>
      <c r="I120">
        <v>2.5950000000000002</v>
      </c>
      <c r="J120">
        <f t="shared" si="20"/>
        <v>3.9628000000000001</v>
      </c>
      <c r="K120">
        <f t="shared" si="21"/>
        <v>3.7416674534982534E-2</v>
      </c>
    </row>
    <row r="121" spans="1:14">
      <c r="A121" s="1">
        <v>41913</v>
      </c>
      <c r="B121">
        <v>105.9</v>
      </c>
      <c r="C121">
        <f t="shared" si="22"/>
        <v>93.743711200875367</v>
      </c>
      <c r="D121">
        <f t="shared" si="23"/>
        <v>105.9</v>
      </c>
      <c r="E121">
        <f t="shared" si="24"/>
        <v>9927.4590161727028</v>
      </c>
      <c r="F121">
        <v>2.9999999999999997E-4</v>
      </c>
      <c r="G121">
        <v>5.9999999999999995E-4</v>
      </c>
      <c r="H121">
        <v>1.3660000000000001</v>
      </c>
      <c r="I121">
        <v>2.5933000000000002</v>
      </c>
      <c r="J121">
        <f t="shared" si="20"/>
        <v>3.9602000000000004</v>
      </c>
      <c r="K121">
        <f t="shared" si="21"/>
        <v>3.7395656279508971E-2</v>
      </c>
    </row>
    <row r="122" spans="1:14">
      <c r="A122" s="1">
        <v>41944</v>
      </c>
      <c r="B122">
        <v>105.84</v>
      </c>
      <c r="C122">
        <f t="shared" si="22"/>
        <v>93.706315544595853</v>
      </c>
      <c r="D122">
        <f t="shared" si="23"/>
        <v>105.84</v>
      </c>
      <c r="E122">
        <f t="shared" si="24"/>
        <v>9917.8764372400256</v>
      </c>
      <c r="F122">
        <v>2.9999999999999997E-4</v>
      </c>
      <c r="G122">
        <v>5.9999999999999995E-4</v>
      </c>
      <c r="H122">
        <v>1.3645</v>
      </c>
      <c r="I122">
        <v>2.5905</v>
      </c>
      <c r="J122">
        <f t="shared" si="20"/>
        <v>3.9558999999999997</v>
      </c>
      <c r="K122">
        <f t="shared" si="21"/>
        <v>3.7376228269085411E-2</v>
      </c>
    </row>
    <row r="123" spans="1:14">
      <c r="A123" s="1">
        <v>41974</v>
      </c>
      <c r="B123">
        <v>106</v>
      </c>
      <c r="C123">
        <f t="shared" si="22"/>
        <v>93.668939316326771</v>
      </c>
      <c r="D123">
        <f t="shared" si="23"/>
        <v>106</v>
      </c>
      <c r="E123">
        <f t="shared" si="24"/>
        <v>9928.9075675306376</v>
      </c>
      <c r="F123">
        <v>2.9999999999999997E-4</v>
      </c>
      <c r="G123">
        <v>5.9999999999999995E-4</v>
      </c>
      <c r="H123">
        <v>1.3657999999999999</v>
      </c>
      <c r="I123">
        <v>2.593</v>
      </c>
      <c r="J123">
        <f t="shared" si="20"/>
        <v>3.9596999999999998</v>
      </c>
      <c r="K123">
        <f t="shared" si="21"/>
        <v>3.7355660377358491E-2</v>
      </c>
    </row>
    <row r="124" spans="1:14">
      <c r="A124" s="1">
        <v>42005</v>
      </c>
      <c r="B124">
        <v>106.33</v>
      </c>
      <c r="C124">
        <f t="shared" si="22"/>
        <v>93.631583655949413</v>
      </c>
      <c r="D124">
        <f t="shared" si="23"/>
        <v>106.33</v>
      </c>
      <c r="E124">
        <f t="shared" si="24"/>
        <v>9955.8462901371004</v>
      </c>
      <c r="F124">
        <v>2.9999999999999997E-4</v>
      </c>
      <c r="G124">
        <v>5.9999999999999995E-4</v>
      </c>
      <c r="H124">
        <v>1.3693</v>
      </c>
      <c r="I124">
        <v>2.5996999999999999</v>
      </c>
      <c r="J124">
        <f t="shared" si="20"/>
        <v>3.9699</v>
      </c>
      <c r="K124">
        <f t="shared" si="21"/>
        <v>3.7335653155271327E-2</v>
      </c>
      <c r="N124">
        <f t="shared" si="18"/>
        <v>0.4493670283239416</v>
      </c>
    </row>
    <row r="126" spans="1:14">
      <c r="J126">
        <f>SUM(J4:J125)</f>
        <v>922.54459999999926</v>
      </c>
      <c r="N126">
        <f>AVERAGE(N4:N125)</f>
        <v>0.96205130646543791</v>
      </c>
    </row>
    <row r="127" spans="1:14">
      <c r="C127">
        <f>C124-89.53119</f>
        <v>4.1003936559494178</v>
      </c>
    </row>
    <row r="128" spans="1:14">
      <c r="C128">
        <f>C127*D124</f>
        <v>435.99485743710159</v>
      </c>
    </row>
    <row r="130" spans="1:9">
      <c r="A130" t="s">
        <v>0</v>
      </c>
      <c r="B130" t="s">
        <v>8</v>
      </c>
      <c r="C130" t="s">
        <v>9</v>
      </c>
      <c r="D130" t="s">
        <v>10</v>
      </c>
      <c r="G130" t="s">
        <v>11</v>
      </c>
      <c r="H130" t="s">
        <v>12</v>
      </c>
    </row>
    <row r="131" spans="1:9">
      <c r="A131" s="2">
        <v>38353</v>
      </c>
      <c r="B131">
        <v>19.853290000000001</v>
      </c>
      <c r="C131">
        <v>19.940179000000001</v>
      </c>
      <c r="D131">
        <f>C131-B131</f>
        <v>8.6888999999999328E-2</v>
      </c>
      <c r="G131">
        <v>100.3</v>
      </c>
      <c r="H131">
        <f>2000/G131</f>
        <v>19.940179461615156</v>
      </c>
      <c r="I131">
        <f>G131*H131</f>
        <v>2000</v>
      </c>
    </row>
    <row r="132" spans="1:9">
      <c r="A132" s="2">
        <v>38383</v>
      </c>
      <c r="B132" s="3">
        <v>19.853290000000001</v>
      </c>
      <c r="F132">
        <v>19.853290000000001</v>
      </c>
    </row>
    <row r="133" spans="1:9">
      <c r="A133" s="2">
        <v>38718</v>
      </c>
      <c r="B133">
        <v>18.929089999999999</v>
      </c>
      <c r="C133">
        <v>19.138300000000001</v>
      </c>
      <c r="D133">
        <f t="shared" ref="D133:D141" si="25">C133-B133</f>
        <v>0.20921000000000234</v>
      </c>
      <c r="G133">
        <v>106.81</v>
      </c>
      <c r="H133">
        <f t="shared" ref="H133:H139" si="26">2000/G133</f>
        <v>18.724838498267953</v>
      </c>
      <c r="I133">
        <f t="shared" ref="I133:I139" si="27">G133*H133</f>
        <v>2000.0000000000002</v>
      </c>
    </row>
    <row r="134" spans="1:9">
      <c r="A134" s="2">
        <v>38748</v>
      </c>
      <c r="B134">
        <v>37.800550000000001</v>
      </c>
      <c r="F134">
        <f>B134-B133</f>
        <v>18.871460000000003</v>
      </c>
    </row>
    <row r="135" spans="1:9">
      <c r="A135" s="2">
        <v>39083</v>
      </c>
      <c r="B135">
        <v>36.266869999999997</v>
      </c>
      <c r="C135">
        <v>36.451972499999997</v>
      </c>
      <c r="D135">
        <f t="shared" si="25"/>
        <v>0.18510249999999928</v>
      </c>
      <c r="G135">
        <v>104.54</v>
      </c>
      <c r="H135">
        <f t="shared" si="26"/>
        <v>19.131432944327528</v>
      </c>
      <c r="I135">
        <f t="shared" si="27"/>
        <v>2000</v>
      </c>
    </row>
    <row r="136" spans="1:9">
      <c r="A136" s="2">
        <v>39113</v>
      </c>
      <c r="B136">
        <v>55.257599999999996</v>
      </c>
      <c r="F136">
        <f>B136-B135</f>
        <v>18.990729999999999</v>
      </c>
    </row>
    <row r="137" spans="1:9">
      <c r="A137" s="2">
        <v>39448</v>
      </c>
      <c r="B137">
        <v>53.736199999999997</v>
      </c>
      <c r="C137">
        <v>55.592560200000001</v>
      </c>
      <c r="D137">
        <f t="shared" si="25"/>
        <v>1.8563602000000046</v>
      </c>
      <c r="G137">
        <v>101.43</v>
      </c>
      <c r="H137">
        <f t="shared" si="26"/>
        <v>19.718032140392388</v>
      </c>
      <c r="I137">
        <f t="shared" si="27"/>
        <v>2000</v>
      </c>
    </row>
    <row r="138" spans="1:9">
      <c r="A138" s="2">
        <v>39478</v>
      </c>
      <c r="B138">
        <v>73.31044</v>
      </c>
      <c r="F138">
        <f t="shared" ref="F138:F140" si="28">B138-B137</f>
        <v>19.574240000000003</v>
      </c>
    </row>
    <row r="139" spans="1:9">
      <c r="A139" s="2">
        <v>39814</v>
      </c>
      <c r="B139">
        <v>71.751410000000007</v>
      </c>
      <c r="C139">
        <v>73.911909100000003</v>
      </c>
      <c r="D139">
        <f t="shared" si="25"/>
        <v>2.1604990999999956</v>
      </c>
      <c r="G139">
        <v>79.403400000000005</v>
      </c>
      <c r="H139">
        <f t="shared" si="26"/>
        <v>25.187838304153221</v>
      </c>
      <c r="I139">
        <f t="shared" si="27"/>
        <v>2000</v>
      </c>
    </row>
    <row r="140" spans="1:9">
      <c r="A140" s="2">
        <v>39844</v>
      </c>
      <c r="B140">
        <v>94.243679999999998</v>
      </c>
      <c r="F140">
        <f t="shared" si="28"/>
        <v>22.492269999999991</v>
      </c>
    </row>
    <row r="141" spans="1:9">
      <c r="A141" s="2">
        <v>40179</v>
      </c>
      <c r="B141">
        <v>92.609309999999994</v>
      </c>
      <c r="C141">
        <v>97.597138799999996</v>
      </c>
      <c r="D141">
        <f t="shared" si="25"/>
        <v>4.9878288000000026</v>
      </c>
    </row>
    <row r="142" spans="1:9">
      <c r="H142">
        <f>H139-F140</f>
        <v>2.6955683041532303</v>
      </c>
    </row>
    <row r="143" spans="1:9">
      <c r="A143" s="1"/>
      <c r="B143">
        <v>2000</v>
      </c>
      <c r="C143">
        <v>88.33</v>
      </c>
      <c r="D143">
        <f>B143/C143</f>
        <v>22.642363862787274</v>
      </c>
      <c r="E143" t="s">
        <v>10</v>
      </c>
      <c r="F143">
        <f>SUM(F131:F142)</f>
        <v>99.781989999999993</v>
      </c>
    </row>
    <row r="144" spans="1:9">
      <c r="B144">
        <v>2000</v>
      </c>
      <c r="C144">
        <v>79.400000000000006</v>
      </c>
      <c r="D144">
        <f>B144/C144</f>
        <v>25.188916876574307</v>
      </c>
      <c r="E144">
        <f>D144-D143</f>
        <v>2.5465530137870331</v>
      </c>
    </row>
    <row r="146" spans="2:6">
      <c r="B146">
        <f>96.9392-94.2436</f>
        <v>2.6955999999999989</v>
      </c>
    </row>
    <row r="148" spans="2:6">
      <c r="F148">
        <f>2000/79.4034</f>
        <v>25.187838304153221</v>
      </c>
    </row>
    <row r="151" spans="2:6">
      <c r="F151">
        <f>F148+72.4082</f>
        <v>97.596038304153211</v>
      </c>
    </row>
    <row r="153" spans="2:6">
      <c r="D153">
        <f>97.596-94.2436</f>
        <v>3.3524000000000029</v>
      </c>
    </row>
  </sheetData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21"/>
  <sheetViews>
    <sheetView tabSelected="1" workbookViewId="0">
      <selection activeCell="E24" sqref="E24"/>
    </sheetView>
  </sheetViews>
  <sheetFormatPr baseColWidth="10" defaultRowHeight="15"/>
  <cols>
    <col min="1" max="1" width="10.42578125" customWidth="1"/>
    <col min="2" max="2" width="16.140625" customWidth="1"/>
    <col min="5" max="5" width="19.42578125" customWidth="1"/>
    <col min="7" max="7" width="13.42578125" customWidth="1"/>
  </cols>
  <sheetData>
    <row r="2" spans="1:9" ht="15.75" thickBot="1">
      <c r="A2" s="11"/>
      <c r="B2" s="11"/>
      <c r="C2" s="11"/>
      <c r="D2" s="11"/>
      <c r="E2" s="11"/>
      <c r="F2" s="11"/>
    </row>
    <row r="3" spans="1:9" ht="45.75" thickBot="1">
      <c r="A3" s="12" t="s">
        <v>13</v>
      </c>
      <c r="B3" s="12" t="s">
        <v>18</v>
      </c>
      <c r="C3" s="12" t="s">
        <v>2</v>
      </c>
      <c r="D3" s="12" t="s">
        <v>19</v>
      </c>
      <c r="E3" s="12" t="s">
        <v>14</v>
      </c>
      <c r="F3" s="20" t="s">
        <v>15</v>
      </c>
      <c r="G3" s="5" t="s">
        <v>20</v>
      </c>
    </row>
    <row r="4" spans="1:9">
      <c r="A4" s="13">
        <v>39447</v>
      </c>
      <c r="B4" s="16">
        <v>101.43</v>
      </c>
      <c r="C4" s="16">
        <v>53.736199999999997</v>
      </c>
      <c r="D4" s="16">
        <f>C4*B4</f>
        <v>5450.4627659999996</v>
      </c>
      <c r="E4" s="24">
        <v>12.7851</v>
      </c>
      <c r="F4" s="21">
        <v>0.12500097770825186</v>
      </c>
      <c r="G4" s="4">
        <f>2000/B4</f>
        <v>19.718032140392388</v>
      </c>
    </row>
    <row r="5" spans="1:9">
      <c r="A5" s="14">
        <v>39478</v>
      </c>
      <c r="B5" s="17">
        <v>100.61</v>
      </c>
      <c r="C5" s="17">
        <v>73.31044</v>
      </c>
      <c r="D5" s="16">
        <f>C5*B5</f>
        <v>7375.7633684000002</v>
      </c>
      <c r="E5" s="25">
        <v>13.384</v>
      </c>
      <c r="F5" s="22">
        <v>0.13302852599145215</v>
      </c>
      <c r="G5" s="4"/>
      <c r="I5" s="4"/>
    </row>
    <row r="6" spans="1:9">
      <c r="A6" s="14">
        <v>39507</v>
      </c>
      <c r="B6" s="17">
        <v>101.39</v>
      </c>
      <c r="C6" s="17">
        <f>C5-F5</f>
        <v>73.177411474008551</v>
      </c>
      <c r="D6" s="16">
        <f t="shared" ref="D6:D17" si="0">C6*B6</f>
        <v>7419.4577493497272</v>
      </c>
      <c r="E6" s="25">
        <v>13.236499999999999</v>
      </c>
      <c r="F6" s="22">
        <v>0.13055035013314922</v>
      </c>
      <c r="G6" s="4"/>
    </row>
    <row r="7" spans="1:9">
      <c r="A7" s="14">
        <v>39538</v>
      </c>
      <c r="B7" s="17">
        <v>99.34</v>
      </c>
      <c r="C7" s="17">
        <f>C6-F6</f>
        <v>73.046861123875402</v>
      </c>
      <c r="D7" s="16">
        <f t="shared" si="0"/>
        <v>7256.475184045783</v>
      </c>
      <c r="E7" s="25">
        <v>13.2925</v>
      </c>
      <c r="F7" s="22">
        <v>0.13380813368230321</v>
      </c>
      <c r="G7" s="4"/>
    </row>
    <row r="8" spans="1:9">
      <c r="A8" s="14">
        <v>39568</v>
      </c>
      <c r="B8" s="17">
        <v>99.39</v>
      </c>
      <c r="C8" s="17">
        <f>C7-F7</f>
        <v>72.913052990193094</v>
      </c>
      <c r="D8" s="16">
        <f t="shared" si="0"/>
        <v>7246.8283366952919</v>
      </c>
      <c r="E8" s="25">
        <v>12.987399999999999</v>
      </c>
      <c r="F8" s="22">
        <v>0.13067109367139551</v>
      </c>
      <c r="G8" s="4"/>
    </row>
    <row r="9" spans="1:9">
      <c r="A9" s="14">
        <v>39599</v>
      </c>
      <c r="B9" s="17">
        <v>100.68</v>
      </c>
      <c r="C9" s="17">
        <f>C8-F8</f>
        <v>72.782381896521699</v>
      </c>
      <c r="D9" s="16">
        <f t="shared" si="0"/>
        <v>7327.7302093418048</v>
      </c>
      <c r="E9" s="25">
        <v>12.9534</v>
      </c>
      <c r="F9" s="22">
        <v>0.1286591179976162</v>
      </c>
      <c r="G9" s="4"/>
    </row>
    <row r="10" spans="1:9">
      <c r="A10" s="14">
        <v>39629</v>
      </c>
      <c r="B10" s="17">
        <v>99.77</v>
      </c>
      <c r="C10" s="17">
        <f>C9-F9</f>
        <v>72.653722778524084</v>
      </c>
      <c r="D10" s="16">
        <f t="shared" si="0"/>
        <v>7248.6619216133477</v>
      </c>
      <c r="E10" s="25">
        <v>12.9124</v>
      </c>
      <c r="F10" s="22">
        <v>0.12942166984063347</v>
      </c>
      <c r="G10" s="4"/>
    </row>
    <row r="11" spans="1:9">
      <c r="A11" s="14">
        <v>39660</v>
      </c>
      <c r="B11" s="17">
        <v>99.27</v>
      </c>
      <c r="C11" s="17">
        <f>C10-F10</f>
        <v>72.524301108683446</v>
      </c>
      <c r="D11" s="16">
        <f t="shared" si="0"/>
        <v>7199.4873710590055</v>
      </c>
      <c r="E11" s="25">
        <v>12.9214</v>
      </c>
      <c r="F11" s="22">
        <v>0.13016419865014608</v>
      </c>
      <c r="G11" s="4"/>
    </row>
    <row r="12" spans="1:9">
      <c r="A12" s="14">
        <v>39691</v>
      </c>
      <c r="B12" s="17">
        <v>97.65</v>
      </c>
      <c r="C12" s="17">
        <f>C11-F11</f>
        <v>72.394136910033296</v>
      </c>
      <c r="D12" s="16">
        <f t="shared" si="0"/>
        <v>7069.287469264752</v>
      </c>
      <c r="E12" s="25">
        <v>12.8804</v>
      </c>
      <c r="F12" s="22">
        <v>0.13190373783922171</v>
      </c>
      <c r="G12" s="4"/>
    </row>
    <row r="13" spans="1:9">
      <c r="A13" s="14">
        <v>39721</v>
      </c>
      <c r="B13" s="17">
        <v>88.33</v>
      </c>
      <c r="C13" s="17">
        <f>C12-F12</f>
        <v>72.262233172194072</v>
      </c>
      <c r="D13" s="16">
        <f t="shared" si="0"/>
        <v>6382.9230560999022</v>
      </c>
      <c r="E13" s="25">
        <v>12.840399999999999</v>
      </c>
      <c r="F13" s="22">
        <v>0.14536850447186686</v>
      </c>
      <c r="G13" s="4"/>
    </row>
    <row r="14" spans="1:9">
      <c r="A14" s="14">
        <v>39752</v>
      </c>
      <c r="B14" s="17">
        <v>79.403400000000005</v>
      </c>
      <c r="C14" s="17">
        <f>C13-F13</f>
        <v>72.116864667722211</v>
      </c>
      <c r="D14" s="16">
        <f t="shared" si="0"/>
        <v>5726.324251957014</v>
      </c>
      <c r="E14" s="25">
        <v>12.530000000000001</v>
      </c>
      <c r="F14" s="22">
        <v>0.15780856423173803</v>
      </c>
      <c r="G14" s="4"/>
    </row>
    <row r="15" spans="1:9">
      <c r="A15" s="14">
        <v>39782</v>
      </c>
      <c r="B15" s="17">
        <v>79.403400000000005</v>
      </c>
      <c r="C15" s="17">
        <f>C14-F14</f>
        <v>71.959056103490468</v>
      </c>
      <c r="D15" s="16">
        <f t="shared" si="0"/>
        <v>5713.7937154078954</v>
      </c>
      <c r="E15" s="25">
        <v>12.490499999999999</v>
      </c>
      <c r="F15" s="22">
        <v>0.15731108312342568</v>
      </c>
      <c r="G15" s="4"/>
    </row>
    <row r="16" spans="1:9">
      <c r="A16" s="14">
        <v>39813</v>
      </c>
      <c r="B16" s="17">
        <v>79.403400000000005</v>
      </c>
      <c r="C16" s="17">
        <f>C15-F15</f>
        <v>71.801745020367036</v>
      </c>
      <c r="D16" s="16">
        <f t="shared" si="0"/>
        <v>5701.3026805502122</v>
      </c>
      <c r="E16" s="25">
        <v>11.2271</v>
      </c>
      <c r="F16" s="22">
        <v>0.14139924433249371</v>
      </c>
      <c r="G16" s="4">
        <f>2000/B16</f>
        <v>25.187838304153221</v>
      </c>
    </row>
    <row r="17" spans="1:7" ht="15.75" thickBot="1">
      <c r="A17" s="15">
        <v>39844</v>
      </c>
      <c r="B17" s="18">
        <v>79.403400000000005</v>
      </c>
      <c r="C17" s="18">
        <f>C16+G16</f>
        <v>96.989583324520254</v>
      </c>
      <c r="D17" s="19">
        <f t="shared" si="0"/>
        <v>7701.3026805502122</v>
      </c>
      <c r="E17" s="26">
        <v>12.05</v>
      </c>
      <c r="F17" s="23">
        <v>0.15176322418136021</v>
      </c>
      <c r="G17" s="4"/>
    </row>
    <row r="18" spans="1:7">
      <c r="A18" s="6" t="s">
        <v>16</v>
      </c>
      <c r="B18" s="7"/>
      <c r="C18" s="7"/>
      <c r="D18" s="7"/>
      <c r="E18" s="7"/>
      <c r="F18" s="7"/>
      <c r="G18" s="7"/>
    </row>
    <row r="19" spans="1:7">
      <c r="A19" s="8">
        <v>39844</v>
      </c>
      <c r="B19" s="9">
        <v>79.403400000000005</v>
      </c>
      <c r="C19">
        <v>94.243679999999998</v>
      </c>
      <c r="D19">
        <v>7483.2719999999999</v>
      </c>
    </row>
    <row r="20" spans="1:7">
      <c r="A20" s="10" t="s">
        <v>17</v>
      </c>
      <c r="B20" s="10"/>
      <c r="C20" s="10"/>
      <c r="D20" s="10"/>
    </row>
    <row r="21" spans="1:7">
      <c r="C21" s="4">
        <f>C17-C19</f>
        <v>2.7459033245202562</v>
      </c>
      <c r="D21" s="4">
        <f t="shared" ref="D21" si="1">D17-D19</f>
        <v>218.03068055021231</v>
      </c>
    </row>
  </sheetData>
  <mergeCells count="2">
    <mergeCell ref="A18:G18"/>
    <mergeCell ref="A20:D20"/>
  </mergeCells>
  <pageMargins left="0.7" right="0.7" top="0.78740157499999996" bottom="0.78740157499999996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Scharffetter</dc:creator>
  <cp:lastModifiedBy>Peter Scharffetter</cp:lastModifiedBy>
  <dcterms:created xsi:type="dcterms:W3CDTF">2015-03-14T09:33:30Z</dcterms:created>
  <dcterms:modified xsi:type="dcterms:W3CDTF">2015-03-27T19:50:50Z</dcterms:modified>
</cp:coreProperties>
</file>