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116" windowHeight="9792" tabRatio="674"/>
  </bookViews>
  <sheets>
    <sheet name="ab 2015 weiter DVAG" sheetId="12" r:id="rId1"/>
    <sheet name="ab 2015 DWS" sheetId="11" r:id="rId2"/>
    <sheet name="ab 2015 Fairr" sheetId="8" r:id="rId3"/>
    <sheet name="ab 2015 nur ETF ohne Riester" sheetId="10" r:id="rId4"/>
  </sheets>
  <calcPr calcId="145621"/>
</workbook>
</file>

<file path=xl/calcChain.xml><?xml version="1.0" encoding="utf-8"?>
<calcChain xmlns="http://schemas.openxmlformats.org/spreadsheetml/2006/main">
  <c r="F48" i="10" l="1"/>
  <c r="F45" i="10"/>
  <c r="F34" i="8" l="1"/>
  <c r="F36" i="8" s="1"/>
  <c r="F38" i="8" s="1"/>
  <c r="F32" i="8"/>
  <c r="F34" i="11"/>
  <c r="F36" i="11"/>
  <c r="F38" i="11" s="1"/>
  <c r="F38" i="12"/>
  <c r="F34" i="12"/>
  <c r="L3" i="12"/>
  <c r="L4" i="12" s="1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K3" i="12"/>
  <c r="K4" i="12" s="1"/>
  <c r="K5" i="12" s="1"/>
  <c r="K6" i="12" s="1"/>
  <c r="K7" i="12" s="1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J3" i="12"/>
  <c r="J4" i="12" s="1"/>
  <c r="J5" i="12" s="1"/>
  <c r="J6" i="12" s="1"/>
  <c r="J7" i="12" s="1"/>
  <c r="J8" i="12" s="1"/>
  <c r="J9" i="12" s="1"/>
  <c r="J10" i="12" s="1"/>
  <c r="J11" i="12" s="1"/>
  <c r="J12" i="12" s="1"/>
  <c r="J13" i="12" s="1"/>
  <c r="J14" i="12" s="1"/>
  <c r="J15" i="12" s="1"/>
  <c r="J16" i="12" s="1"/>
  <c r="J17" i="12" s="1"/>
  <c r="J18" i="12" s="1"/>
  <c r="I3" i="12"/>
  <c r="I4" i="12" s="1"/>
  <c r="I5" i="12" s="1"/>
  <c r="I6" i="12" s="1"/>
  <c r="I7" i="12" s="1"/>
  <c r="I8" i="12" s="1"/>
  <c r="I9" i="12" s="1"/>
  <c r="I10" i="12" s="1"/>
  <c r="I11" i="12" s="1"/>
  <c r="I12" i="12" s="1"/>
  <c r="I13" i="12" s="1"/>
  <c r="I14" i="12" s="1"/>
  <c r="I15" i="12" s="1"/>
  <c r="I16" i="12" s="1"/>
  <c r="I17" i="12" s="1"/>
  <c r="I18" i="12" s="1"/>
  <c r="I19" i="12" s="1"/>
  <c r="I20" i="12" s="1"/>
  <c r="I21" i="12" s="1"/>
  <c r="I22" i="12" s="1"/>
  <c r="I23" i="12" s="1"/>
  <c r="G3" i="12"/>
  <c r="E3" i="12"/>
  <c r="E4" i="12" s="1"/>
  <c r="E5" i="12" s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D3" i="12"/>
  <c r="C3" i="12"/>
  <c r="C4" i="12" s="1"/>
  <c r="C5" i="12" s="1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B3" i="12"/>
  <c r="B4" i="12" s="1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H2" i="12"/>
  <c r="F2" i="12"/>
  <c r="N2" i="12" s="1"/>
  <c r="O2" i="12" s="1"/>
  <c r="M3" i="12" s="1"/>
  <c r="J19" i="12" l="1"/>
  <c r="J20" i="12" s="1"/>
  <c r="J21" i="12" s="1"/>
  <c r="J22" i="12" s="1"/>
  <c r="J23" i="12" s="1"/>
  <c r="J24" i="12" s="1"/>
  <c r="J25" i="12" s="1"/>
  <c r="J26" i="12" s="1"/>
  <c r="K24" i="12"/>
  <c r="K25" i="12" s="1"/>
  <c r="K26" i="12" s="1"/>
  <c r="B24" i="12"/>
  <c r="B25" i="12" s="1"/>
  <c r="B26" i="12" s="1"/>
  <c r="L19" i="12"/>
  <c r="L20" i="12" s="1"/>
  <c r="L21" i="12" s="1"/>
  <c r="L22" i="12" s="1"/>
  <c r="L23" i="12" s="1"/>
  <c r="L24" i="12" s="1"/>
  <c r="L25" i="12" s="1"/>
  <c r="L26" i="12" s="1"/>
  <c r="I24" i="12"/>
  <c r="I25" i="12" s="1"/>
  <c r="I26" i="12" s="1"/>
  <c r="C19" i="12"/>
  <c r="C20" i="12" s="1"/>
  <c r="C21" i="12" s="1"/>
  <c r="C22" i="12" s="1"/>
  <c r="C23" i="12" s="1"/>
  <c r="C24" i="12" s="1"/>
  <c r="C25" i="12" s="1"/>
  <c r="C26" i="12" s="1"/>
  <c r="E24" i="12"/>
  <c r="E25" i="12" s="1"/>
  <c r="E26" i="12" s="1"/>
  <c r="A19" i="12"/>
  <c r="A20" i="12" s="1"/>
  <c r="A21" i="12" s="1"/>
  <c r="A22" i="12" s="1"/>
  <c r="A23" i="12" s="1"/>
  <c r="A24" i="12" s="1"/>
  <c r="A25" i="12" s="1"/>
  <c r="A26" i="12" s="1"/>
  <c r="F3" i="12"/>
  <c r="N3" i="12" s="1"/>
  <c r="O3" i="12" s="1"/>
  <c r="M4" i="12" s="1"/>
  <c r="D4" i="12"/>
  <c r="F4" i="12" s="1"/>
  <c r="G4" i="12"/>
  <c r="H3" i="12"/>
  <c r="L3" i="11"/>
  <c r="L4" i="11" s="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K3" i="11"/>
  <c r="K4" i="11" s="1"/>
  <c r="K5" i="11" s="1"/>
  <c r="K6" i="11" s="1"/>
  <c r="K7" i="11" s="1"/>
  <c r="K8" i="11" s="1"/>
  <c r="K9" i="11" s="1"/>
  <c r="K10" i="11" s="1"/>
  <c r="K11" i="11" s="1"/>
  <c r="K12" i="11" s="1"/>
  <c r="K13" i="11" s="1"/>
  <c r="K14" i="11" s="1"/>
  <c r="K15" i="11" s="1"/>
  <c r="K16" i="11" s="1"/>
  <c r="K17" i="11" s="1"/>
  <c r="K18" i="11" s="1"/>
  <c r="K19" i="11" s="1"/>
  <c r="K20" i="11" s="1"/>
  <c r="K21" i="11" s="1"/>
  <c r="K22" i="11" s="1"/>
  <c r="K23" i="11" s="1"/>
  <c r="K24" i="11" s="1"/>
  <c r="K25" i="11" s="1"/>
  <c r="K26" i="11" s="1"/>
  <c r="J3" i="11"/>
  <c r="J4" i="11" s="1"/>
  <c r="J5" i="11" s="1"/>
  <c r="J6" i="11" s="1"/>
  <c r="J7" i="11" s="1"/>
  <c r="J8" i="11" s="1"/>
  <c r="J9" i="11" s="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I3" i="11"/>
  <c r="I4" i="11" s="1"/>
  <c r="I5" i="11" s="1"/>
  <c r="I6" i="11" s="1"/>
  <c r="I7" i="11" s="1"/>
  <c r="I8" i="11" s="1"/>
  <c r="I9" i="11" s="1"/>
  <c r="I10" i="11" s="1"/>
  <c r="I11" i="11" s="1"/>
  <c r="I12" i="11" s="1"/>
  <c r="I13" i="11" s="1"/>
  <c r="I14" i="11" s="1"/>
  <c r="I15" i="11" s="1"/>
  <c r="I16" i="11" s="1"/>
  <c r="I17" i="11" s="1"/>
  <c r="I18" i="11" s="1"/>
  <c r="I19" i="11" s="1"/>
  <c r="I20" i="11" s="1"/>
  <c r="I21" i="11" s="1"/>
  <c r="I22" i="11" s="1"/>
  <c r="I23" i="11" s="1"/>
  <c r="I24" i="11" s="1"/>
  <c r="I25" i="11" s="1"/>
  <c r="I26" i="11" s="1"/>
  <c r="G3" i="11"/>
  <c r="E3" i="11"/>
  <c r="E4" i="11" s="1"/>
  <c r="E5" i="11" s="1"/>
  <c r="D3" i="11"/>
  <c r="C3" i="11"/>
  <c r="C4" i="11" s="1"/>
  <c r="C5" i="11" s="1"/>
  <c r="C6" i="11" s="1"/>
  <c r="C7" i="11" s="1"/>
  <c r="C8" i="11" s="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B3" i="11"/>
  <c r="B4" i="11" s="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H2" i="11"/>
  <c r="F2" i="11"/>
  <c r="N2" i="11" s="1"/>
  <c r="O2" i="11" s="1"/>
  <c r="M3" i="11" s="1"/>
  <c r="F47" i="10"/>
  <c r="M2" i="10" s="1"/>
  <c r="F2" i="10"/>
  <c r="B4" i="10"/>
  <c r="B5" i="10" s="1"/>
  <c r="B6" i="10" s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L3" i="10"/>
  <c r="L4" i="10" s="1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K3" i="10"/>
  <c r="K4" i="10" s="1"/>
  <c r="K5" i="10" s="1"/>
  <c r="K6" i="10" s="1"/>
  <c r="K7" i="10" s="1"/>
  <c r="K8" i="10" s="1"/>
  <c r="K9" i="10" s="1"/>
  <c r="K10" i="10" s="1"/>
  <c r="K11" i="10" s="1"/>
  <c r="K12" i="10" s="1"/>
  <c r="K13" i="10" s="1"/>
  <c r="K14" i="10" s="1"/>
  <c r="K15" i="10" s="1"/>
  <c r="K16" i="10" s="1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J3" i="10"/>
  <c r="J4" i="10" s="1"/>
  <c r="J5" i="10" s="1"/>
  <c r="J6" i="10" s="1"/>
  <c r="J7" i="10" s="1"/>
  <c r="J8" i="10" s="1"/>
  <c r="J9" i="10" s="1"/>
  <c r="J10" i="10" s="1"/>
  <c r="J11" i="10" s="1"/>
  <c r="J12" i="10" s="1"/>
  <c r="J13" i="10" s="1"/>
  <c r="J14" i="10" s="1"/>
  <c r="J15" i="10" s="1"/>
  <c r="J16" i="10" s="1"/>
  <c r="J17" i="10" s="1"/>
  <c r="J18" i="10" s="1"/>
  <c r="J19" i="10" s="1"/>
  <c r="J20" i="10" s="1"/>
  <c r="J21" i="10" s="1"/>
  <c r="J22" i="10" s="1"/>
  <c r="J23" i="10" s="1"/>
  <c r="J24" i="10" s="1"/>
  <c r="J25" i="10" s="1"/>
  <c r="J26" i="10" s="1"/>
  <c r="I3" i="10"/>
  <c r="I4" i="10" s="1"/>
  <c r="I5" i="10" s="1"/>
  <c r="I6" i="10" s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G3" i="10"/>
  <c r="G4" i="10" s="1"/>
  <c r="G5" i="10" s="1"/>
  <c r="G6" i="10" s="1"/>
  <c r="E3" i="10"/>
  <c r="E4" i="10" s="1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D3" i="10"/>
  <c r="C3" i="10"/>
  <c r="C4" i="10" s="1"/>
  <c r="C5" i="10" s="1"/>
  <c r="C6" i="10" s="1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B3" i="10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H2" i="10"/>
  <c r="L6" i="8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G4" i="8"/>
  <c r="G5" i="8" s="1"/>
  <c r="G6" i="8" s="1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L3" i="8"/>
  <c r="L4" i="8" s="1"/>
  <c r="L5" i="8" s="1"/>
  <c r="K3" i="8"/>
  <c r="K4" i="8" s="1"/>
  <c r="K5" i="8" s="1"/>
  <c r="K6" i="8" s="1"/>
  <c r="K7" i="8" s="1"/>
  <c r="K8" i="8" s="1"/>
  <c r="K9" i="8" s="1"/>
  <c r="K10" i="8" s="1"/>
  <c r="K11" i="8" s="1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K23" i="8" s="1"/>
  <c r="K24" i="8" s="1"/>
  <c r="K25" i="8" s="1"/>
  <c r="K26" i="8" s="1"/>
  <c r="J3" i="8"/>
  <c r="J4" i="8" s="1"/>
  <c r="J5" i="8" s="1"/>
  <c r="J6" i="8" s="1"/>
  <c r="J7" i="8" s="1"/>
  <c r="J8" i="8" s="1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J21" i="8" s="1"/>
  <c r="J22" i="8" s="1"/>
  <c r="J23" i="8" s="1"/>
  <c r="J24" i="8" s="1"/>
  <c r="J25" i="8" s="1"/>
  <c r="J26" i="8" s="1"/>
  <c r="I3" i="8"/>
  <c r="I4" i="8" s="1"/>
  <c r="I5" i="8" s="1"/>
  <c r="I6" i="8" s="1"/>
  <c r="I7" i="8" s="1"/>
  <c r="I8" i="8" s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I26" i="8" s="1"/>
  <c r="G3" i="8"/>
  <c r="E3" i="8"/>
  <c r="D3" i="8"/>
  <c r="C3" i="8"/>
  <c r="C4" i="8" s="1"/>
  <c r="C5" i="8" s="1"/>
  <c r="C6" i="8" s="1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B3" i="8"/>
  <c r="B4" i="8" s="1"/>
  <c r="B5" i="8" s="1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H2" i="8"/>
  <c r="F2" i="8"/>
  <c r="H3" i="8" l="1"/>
  <c r="G28" i="8"/>
  <c r="F3" i="11"/>
  <c r="N3" i="11" s="1"/>
  <c r="O3" i="11" s="1"/>
  <c r="M4" i="11" s="1"/>
  <c r="D4" i="11"/>
  <c r="D5" i="11" s="1"/>
  <c r="E28" i="12"/>
  <c r="N4" i="12"/>
  <c r="O4" i="12" s="1"/>
  <c r="M5" i="12" s="1"/>
  <c r="D5" i="12"/>
  <c r="D6" i="12" s="1"/>
  <c r="G5" i="12"/>
  <c r="H4" i="12"/>
  <c r="G4" i="1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E6" i="11"/>
  <c r="E7" i="11" s="1"/>
  <c r="E8" i="11" s="1"/>
  <c r="E9" i="11" s="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H3" i="11"/>
  <c r="H3" i="10"/>
  <c r="D4" i="10"/>
  <c r="F3" i="10"/>
  <c r="G7" i="10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25" i="10" s="1"/>
  <c r="G26" i="10" s="1"/>
  <c r="N2" i="10"/>
  <c r="O2" i="10" s="1"/>
  <c r="M3" i="10" s="1"/>
  <c r="E28" i="10"/>
  <c r="N2" i="8"/>
  <c r="O2" i="8" s="1"/>
  <c r="M3" i="8" s="1"/>
  <c r="E4" i="8"/>
  <c r="E5" i="8" s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F3" i="8"/>
  <c r="D4" i="8"/>
  <c r="E28" i="8" l="1"/>
  <c r="F4" i="11"/>
  <c r="N4" i="11" s="1"/>
  <c r="O4" i="11" s="1"/>
  <c r="M5" i="11" s="1"/>
  <c r="H5" i="12"/>
  <c r="F5" i="12"/>
  <c r="N5" i="12" s="1"/>
  <c r="O5" i="12" s="1"/>
  <c r="M6" i="12" s="1"/>
  <c r="G6" i="12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D7" i="12"/>
  <c r="F6" i="12"/>
  <c r="H5" i="11"/>
  <c r="D6" i="11"/>
  <c r="F5" i="11"/>
  <c r="E28" i="11"/>
  <c r="G28" i="11"/>
  <c r="H4" i="11"/>
  <c r="N3" i="10"/>
  <c r="O3" i="10" s="1"/>
  <c r="M4" i="10" s="1"/>
  <c r="N4" i="10" s="1"/>
  <c r="O4" i="10" s="1"/>
  <c r="M5" i="10" s="1"/>
  <c r="D5" i="10"/>
  <c r="H4" i="10"/>
  <c r="F4" i="10"/>
  <c r="G28" i="10"/>
  <c r="F32" i="10" s="1"/>
  <c r="H4" i="8"/>
  <c r="D5" i="8"/>
  <c r="F4" i="8"/>
  <c r="N3" i="8"/>
  <c r="O3" i="8" s="1"/>
  <c r="M4" i="8" s="1"/>
  <c r="N4" i="8" s="1"/>
  <c r="O4" i="8" s="1"/>
  <c r="M5" i="8" s="1"/>
  <c r="G19" i="12" l="1"/>
  <c r="G20" i="12" s="1"/>
  <c r="G21" i="12" s="1"/>
  <c r="G22" i="12" s="1"/>
  <c r="G23" i="12" s="1"/>
  <c r="G24" i="12" s="1"/>
  <c r="G25" i="12" s="1"/>
  <c r="G26" i="12" s="1"/>
  <c r="N6" i="12"/>
  <c r="O6" i="12" s="1"/>
  <c r="M7" i="12" s="1"/>
  <c r="H6" i="12"/>
  <c r="F7" i="12"/>
  <c r="H7" i="12"/>
  <c r="D8" i="12"/>
  <c r="F32" i="11"/>
  <c r="N5" i="11"/>
  <c r="O5" i="11" s="1"/>
  <c r="M6" i="11" s="1"/>
  <c r="N6" i="11" s="1"/>
  <c r="O6" i="11" s="1"/>
  <c r="M7" i="11" s="1"/>
  <c r="H6" i="11"/>
  <c r="D7" i="11"/>
  <c r="F6" i="11"/>
  <c r="H5" i="10"/>
  <c r="D6" i="10"/>
  <c r="F5" i="10"/>
  <c r="N5" i="10" s="1"/>
  <c r="O5" i="10" s="1"/>
  <c r="M6" i="10" s="1"/>
  <c r="F5" i="8"/>
  <c r="N5" i="8" s="1"/>
  <c r="O5" i="8" s="1"/>
  <c r="M6" i="8" s="1"/>
  <c r="H5" i="8"/>
  <c r="D6" i="8"/>
  <c r="N7" i="12" l="1"/>
  <c r="O7" i="12" s="1"/>
  <c r="M8" i="12" s="1"/>
  <c r="G28" i="12"/>
  <c r="F32" i="12" s="1"/>
  <c r="D9" i="12"/>
  <c r="F8" i="12"/>
  <c r="H8" i="12"/>
  <c r="F7" i="11"/>
  <c r="N7" i="11" s="1"/>
  <c r="O7" i="11" s="1"/>
  <c r="M8" i="11" s="1"/>
  <c r="H7" i="11"/>
  <c r="D8" i="11"/>
  <c r="H6" i="10"/>
  <c r="F6" i="10"/>
  <c r="N6" i="10" s="1"/>
  <c r="O6" i="10" s="1"/>
  <c r="M7" i="10" s="1"/>
  <c r="D7" i="10"/>
  <c r="D7" i="8"/>
  <c r="F6" i="8"/>
  <c r="N6" i="8" s="1"/>
  <c r="O6" i="8" s="1"/>
  <c r="M7" i="8" s="1"/>
  <c r="H6" i="8"/>
  <c r="N8" i="12" l="1"/>
  <c r="O8" i="12" s="1"/>
  <c r="M9" i="12" s="1"/>
  <c r="F9" i="12"/>
  <c r="H9" i="12"/>
  <c r="D10" i="12"/>
  <c r="N8" i="11"/>
  <c r="O8" i="11" s="1"/>
  <c r="M9" i="11" s="1"/>
  <c r="D9" i="11"/>
  <c r="F8" i="11"/>
  <c r="H8" i="11"/>
  <c r="D8" i="10"/>
  <c r="F7" i="10"/>
  <c r="N7" i="10" s="1"/>
  <c r="O7" i="10" s="1"/>
  <c r="M8" i="10" s="1"/>
  <c r="H7" i="10"/>
  <c r="N7" i="8"/>
  <c r="O7" i="8" s="1"/>
  <c r="M8" i="8" s="1"/>
  <c r="H7" i="8"/>
  <c r="D8" i="8"/>
  <c r="F7" i="8"/>
  <c r="N9" i="12" l="1"/>
  <c r="O9" i="12" s="1"/>
  <c r="M10" i="12" s="1"/>
  <c r="D11" i="12"/>
  <c r="H10" i="12"/>
  <c r="F10" i="12"/>
  <c r="N9" i="11"/>
  <c r="O9" i="11" s="1"/>
  <c r="M10" i="11" s="1"/>
  <c r="H9" i="11"/>
  <c r="D10" i="11"/>
  <c r="F9" i="11"/>
  <c r="F8" i="10"/>
  <c r="N8" i="10" s="1"/>
  <c r="O8" i="10" s="1"/>
  <c r="M9" i="10" s="1"/>
  <c r="H8" i="10"/>
  <c r="D9" i="10"/>
  <c r="H8" i="8"/>
  <c r="D9" i="8"/>
  <c r="F8" i="8"/>
  <c r="N8" i="8" s="1"/>
  <c r="O8" i="8" s="1"/>
  <c r="M9" i="8" s="1"/>
  <c r="N10" i="12" l="1"/>
  <c r="O10" i="12" s="1"/>
  <c r="M11" i="12" s="1"/>
  <c r="H11" i="12"/>
  <c r="F11" i="12"/>
  <c r="D12" i="12"/>
  <c r="F10" i="11"/>
  <c r="N10" i="11" s="1"/>
  <c r="O10" i="11" s="1"/>
  <c r="M11" i="11" s="1"/>
  <c r="D11" i="11"/>
  <c r="H10" i="11"/>
  <c r="N9" i="10"/>
  <c r="O9" i="10" s="1"/>
  <c r="M10" i="10" s="1"/>
  <c r="D10" i="10"/>
  <c r="H9" i="10"/>
  <c r="F9" i="10"/>
  <c r="F9" i="8"/>
  <c r="N9" i="8" s="1"/>
  <c r="O9" i="8" s="1"/>
  <c r="M10" i="8" s="1"/>
  <c r="D10" i="8"/>
  <c r="H9" i="8"/>
  <c r="N11" i="12" l="1"/>
  <c r="O11" i="12" s="1"/>
  <c r="M12" i="12" s="1"/>
  <c r="D13" i="12"/>
  <c r="H12" i="12"/>
  <c r="F12" i="12"/>
  <c r="F11" i="11"/>
  <c r="N11" i="11" s="1"/>
  <c r="O11" i="11" s="1"/>
  <c r="M12" i="11" s="1"/>
  <c r="D12" i="11"/>
  <c r="H11" i="11"/>
  <c r="D11" i="10"/>
  <c r="H10" i="10"/>
  <c r="F10" i="10"/>
  <c r="N10" i="10" s="1"/>
  <c r="O10" i="10" s="1"/>
  <c r="M11" i="10" s="1"/>
  <c r="D11" i="8"/>
  <c r="F10" i="8"/>
  <c r="N10" i="8" s="1"/>
  <c r="O10" i="8" s="1"/>
  <c r="M11" i="8" s="1"/>
  <c r="H10" i="8"/>
  <c r="N12" i="12" l="1"/>
  <c r="O12" i="12" s="1"/>
  <c r="M13" i="12" s="1"/>
  <c r="F13" i="12"/>
  <c r="D14" i="12"/>
  <c r="H13" i="12"/>
  <c r="N12" i="11"/>
  <c r="O12" i="11" s="1"/>
  <c r="M13" i="11" s="1"/>
  <c r="D13" i="11"/>
  <c r="H12" i="11"/>
  <c r="F12" i="11"/>
  <c r="N11" i="10"/>
  <c r="O11" i="10" s="1"/>
  <c r="M12" i="10" s="1"/>
  <c r="H11" i="10"/>
  <c r="D12" i="10"/>
  <c r="F11" i="10"/>
  <c r="H11" i="8"/>
  <c r="F11" i="8"/>
  <c r="N11" i="8" s="1"/>
  <c r="O11" i="8" s="1"/>
  <c r="M12" i="8" s="1"/>
  <c r="D12" i="8"/>
  <c r="N13" i="12" l="1"/>
  <c r="O13" i="12" s="1"/>
  <c r="M14" i="12" s="1"/>
  <c r="F14" i="12"/>
  <c r="D15" i="12"/>
  <c r="H14" i="12"/>
  <c r="H13" i="11"/>
  <c r="D14" i="11"/>
  <c r="F13" i="11"/>
  <c r="N13" i="11" s="1"/>
  <c r="O13" i="11" s="1"/>
  <c r="M14" i="11" s="1"/>
  <c r="F12" i="10"/>
  <c r="N12" i="10" s="1"/>
  <c r="O12" i="10" s="1"/>
  <c r="M13" i="10" s="1"/>
  <c r="D13" i="10"/>
  <c r="H12" i="10"/>
  <c r="N12" i="8"/>
  <c r="O12" i="8" s="1"/>
  <c r="M13" i="8" s="1"/>
  <c r="D13" i="8"/>
  <c r="H12" i="8"/>
  <c r="F12" i="8"/>
  <c r="N14" i="12" l="1"/>
  <c r="O14" i="12" s="1"/>
  <c r="M15" i="12" s="1"/>
  <c r="D16" i="12"/>
  <c r="H15" i="12"/>
  <c r="F15" i="12"/>
  <c r="F14" i="11"/>
  <c r="N14" i="11" s="1"/>
  <c r="O14" i="11" s="1"/>
  <c r="M15" i="11" s="1"/>
  <c r="D15" i="11"/>
  <c r="H14" i="11"/>
  <c r="F13" i="10"/>
  <c r="N13" i="10" s="1"/>
  <c r="O13" i="10" s="1"/>
  <c r="M14" i="10" s="1"/>
  <c r="H13" i="10"/>
  <c r="D14" i="10"/>
  <c r="F13" i="8"/>
  <c r="N13" i="8" s="1"/>
  <c r="O13" i="8" s="1"/>
  <c r="M14" i="8" s="1"/>
  <c r="D14" i="8"/>
  <c r="H13" i="8"/>
  <c r="N15" i="12" l="1"/>
  <c r="O15" i="12" s="1"/>
  <c r="M16" i="12" s="1"/>
  <c r="H16" i="12"/>
  <c r="F16" i="12"/>
  <c r="D17" i="12"/>
  <c r="F15" i="11"/>
  <c r="N15" i="11" s="1"/>
  <c r="O15" i="11" s="1"/>
  <c r="M16" i="11" s="1"/>
  <c r="H15" i="11"/>
  <c r="D16" i="11"/>
  <c r="D15" i="10"/>
  <c r="H14" i="10"/>
  <c r="F14" i="10"/>
  <c r="N14" i="10" s="1"/>
  <c r="O14" i="10" s="1"/>
  <c r="M15" i="10" s="1"/>
  <c r="N14" i="8"/>
  <c r="O14" i="8" s="1"/>
  <c r="M15" i="8" s="1"/>
  <c r="D15" i="8"/>
  <c r="H14" i="8"/>
  <c r="F14" i="8"/>
  <c r="N16" i="12" l="1"/>
  <c r="O16" i="12" s="1"/>
  <c r="M17" i="12" s="1"/>
  <c r="F17" i="12"/>
  <c r="D18" i="12"/>
  <c r="D19" i="12" s="1"/>
  <c r="H17" i="12"/>
  <c r="D17" i="11"/>
  <c r="H16" i="11"/>
  <c r="F16" i="11"/>
  <c r="N16" i="11" s="1"/>
  <c r="O16" i="11" s="1"/>
  <c r="M17" i="11" s="1"/>
  <c r="H15" i="10"/>
  <c r="F15" i="10"/>
  <c r="N15" i="10" s="1"/>
  <c r="O15" i="10" s="1"/>
  <c r="M16" i="10" s="1"/>
  <c r="D16" i="10"/>
  <c r="N15" i="8"/>
  <c r="O15" i="8" s="1"/>
  <c r="M16" i="8" s="1"/>
  <c r="H15" i="8"/>
  <c r="F15" i="8"/>
  <c r="D16" i="8"/>
  <c r="N17" i="12" l="1"/>
  <c r="O17" i="12" s="1"/>
  <c r="M18" i="12" s="1"/>
  <c r="H19" i="12"/>
  <c r="F19" i="12"/>
  <c r="D20" i="12"/>
  <c r="F18" i="12"/>
  <c r="N18" i="12" s="1"/>
  <c r="O18" i="12" s="1"/>
  <c r="M19" i="12" s="1"/>
  <c r="H18" i="12"/>
  <c r="N17" i="11"/>
  <c r="O17" i="11" s="1"/>
  <c r="M18" i="11" s="1"/>
  <c r="H17" i="11"/>
  <c r="D18" i="11"/>
  <c r="F17" i="11"/>
  <c r="H16" i="10"/>
  <c r="D17" i="10"/>
  <c r="F16" i="10"/>
  <c r="N16" i="10" s="1"/>
  <c r="O16" i="10" s="1"/>
  <c r="M17" i="10" s="1"/>
  <c r="N16" i="8"/>
  <c r="O16" i="8" s="1"/>
  <c r="M17" i="8" s="1"/>
  <c r="F16" i="8"/>
  <c r="H16" i="8"/>
  <c r="D17" i="8"/>
  <c r="D21" i="12" l="1"/>
  <c r="H20" i="12"/>
  <c r="F20" i="12"/>
  <c r="N19" i="12"/>
  <c r="O19" i="12" s="1"/>
  <c r="M20" i="12" s="1"/>
  <c r="N18" i="11"/>
  <c r="O18" i="11" s="1"/>
  <c r="M19" i="11" s="1"/>
  <c r="D19" i="11"/>
  <c r="H18" i="11"/>
  <c r="F18" i="11"/>
  <c r="F17" i="10"/>
  <c r="N17" i="10" s="1"/>
  <c r="O17" i="10" s="1"/>
  <c r="M18" i="10" s="1"/>
  <c r="D18" i="10"/>
  <c r="H17" i="10"/>
  <c r="F17" i="8"/>
  <c r="N17" i="8" s="1"/>
  <c r="O17" i="8" s="1"/>
  <c r="M18" i="8" s="1"/>
  <c r="D18" i="8"/>
  <c r="H17" i="8"/>
  <c r="F21" i="12" l="1"/>
  <c r="D22" i="12"/>
  <c r="H21" i="12"/>
  <c r="N20" i="12"/>
  <c r="O20" i="12" s="1"/>
  <c r="M21" i="12" s="1"/>
  <c r="F19" i="11"/>
  <c r="N19" i="11" s="1"/>
  <c r="O19" i="11" s="1"/>
  <c r="M20" i="11" s="1"/>
  <c r="D20" i="11"/>
  <c r="H19" i="11"/>
  <c r="D19" i="10"/>
  <c r="F18" i="10"/>
  <c r="N18" i="10" s="1"/>
  <c r="O18" i="10" s="1"/>
  <c r="M19" i="10" s="1"/>
  <c r="H18" i="10"/>
  <c r="N18" i="8"/>
  <c r="O18" i="8" s="1"/>
  <c r="M19" i="8" s="1"/>
  <c r="D19" i="8"/>
  <c r="H18" i="8"/>
  <c r="F18" i="8"/>
  <c r="H22" i="12" l="1"/>
  <c r="D23" i="12"/>
  <c r="F22" i="12"/>
  <c r="N21" i="12"/>
  <c r="O21" i="12" s="1"/>
  <c r="M22" i="12" s="1"/>
  <c r="D21" i="11"/>
  <c r="F20" i="11"/>
  <c r="N20" i="11" s="1"/>
  <c r="O20" i="11" s="1"/>
  <c r="M21" i="11" s="1"/>
  <c r="H20" i="11"/>
  <c r="N19" i="10"/>
  <c r="O19" i="10" s="1"/>
  <c r="M20" i="10" s="1"/>
  <c r="D20" i="10"/>
  <c r="H19" i="10"/>
  <c r="F19" i="10"/>
  <c r="H19" i="8"/>
  <c r="D20" i="8"/>
  <c r="F19" i="8"/>
  <c r="N19" i="8" s="1"/>
  <c r="O19" i="8" s="1"/>
  <c r="M20" i="8" s="1"/>
  <c r="F23" i="12" l="1"/>
  <c r="H23" i="12"/>
  <c r="N22" i="12"/>
  <c r="O22" i="12" s="1"/>
  <c r="M23" i="12" s="1"/>
  <c r="H21" i="11"/>
  <c r="F21" i="11"/>
  <c r="N21" i="11" s="1"/>
  <c r="O21" i="11" s="1"/>
  <c r="M22" i="11" s="1"/>
  <c r="D22" i="11"/>
  <c r="H20" i="10"/>
  <c r="D21" i="10"/>
  <c r="F20" i="10"/>
  <c r="N20" i="10" s="1"/>
  <c r="O20" i="10" s="1"/>
  <c r="M21" i="10" s="1"/>
  <c r="F20" i="8"/>
  <c r="N20" i="8" s="1"/>
  <c r="O20" i="8" s="1"/>
  <c r="M21" i="8" s="1"/>
  <c r="D21" i="8"/>
  <c r="H20" i="8"/>
  <c r="N23" i="12" l="1"/>
  <c r="O23" i="12" s="1"/>
  <c r="M24" i="12" s="1"/>
  <c r="D24" i="12"/>
  <c r="N22" i="11"/>
  <c r="O22" i="11" s="1"/>
  <c r="M23" i="11" s="1"/>
  <c r="H22" i="11"/>
  <c r="D23" i="11"/>
  <c r="F22" i="11"/>
  <c r="F21" i="10"/>
  <c r="N21" i="10" s="1"/>
  <c r="O21" i="10" s="1"/>
  <c r="M22" i="10" s="1"/>
  <c r="D22" i="10"/>
  <c r="H21" i="10"/>
  <c r="F21" i="8"/>
  <c r="N21" i="8" s="1"/>
  <c r="O21" i="8" s="1"/>
  <c r="M22" i="8" s="1"/>
  <c r="H21" i="8"/>
  <c r="D22" i="8"/>
  <c r="H24" i="12" l="1"/>
  <c r="F24" i="12"/>
  <c r="N24" i="12" s="1"/>
  <c r="O24" i="12" s="1"/>
  <c r="M25" i="12" s="1"/>
  <c r="D25" i="12"/>
  <c r="D24" i="11"/>
  <c r="F23" i="11"/>
  <c r="N23" i="11" s="1"/>
  <c r="O23" i="11" s="1"/>
  <c r="M24" i="11" s="1"/>
  <c r="H23" i="11"/>
  <c r="F22" i="10"/>
  <c r="N22" i="10" s="1"/>
  <c r="O22" i="10" s="1"/>
  <c r="M23" i="10" s="1"/>
  <c r="D23" i="10"/>
  <c r="H22" i="10"/>
  <c r="N22" i="8"/>
  <c r="O22" i="8" s="1"/>
  <c r="M23" i="8" s="1"/>
  <c r="D23" i="8"/>
  <c r="H22" i="8"/>
  <c r="F22" i="8"/>
  <c r="F25" i="12" l="1"/>
  <c r="N25" i="12" s="1"/>
  <c r="O25" i="12" s="1"/>
  <c r="M26" i="12" s="1"/>
  <c r="D26" i="12"/>
  <c r="H25" i="12"/>
  <c r="H24" i="11"/>
  <c r="D25" i="11"/>
  <c r="F24" i="11"/>
  <c r="N24" i="11" s="1"/>
  <c r="O24" i="11" s="1"/>
  <c r="M25" i="11" s="1"/>
  <c r="D24" i="10"/>
  <c r="H23" i="10"/>
  <c r="F23" i="10"/>
  <c r="N23" i="10" s="1"/>
  <c r="O23" i="10" s="1"/>
  <c r="M24" i="10" s="1"/>
  <c r="N23" i="8"/>
  <c r="O23" i="8" s="1"/>
  <c r="M24" i="8" s="1"/>
  <c r="H23" i="8"/>
  <c r="D24" i="8"/>
  <c r="F23" i="8"/>
  <c r="F26" i="12" l="1"/>
  <c r="N26" i="12" s="1"/>
  <c r="O26" i="12" s="1"/>
  <c r="H26" i="12"/>
  <c r="H25" i="11"/>
  <c r="F25" i="11"/>
  <c r="N25" i="11" s="1"/>
  <c r="O25" i="11" s="1"/>
  <c r="M26" i="11" s="1"/>
  <c r="D26" i="11"/>
  <c r="H24" i="10"/>
  <c r="F24" i="10"/>
  <c r="N24" i="10" s="1"/>
  <c r="O24" i="10" s="1"/>
  <c r="M25" i="10" s="1"/>
  <c r="D25" i="10"/>
  <c r="N24" i="8"/>
  <c r="O24" i="8" s="1"/>
  <c r="M25" i="8" s="1"/>
  <c r="D25" i="8"/>
  <c r="H24" i="8"/>
  <c r="F24" i="8"/>
  <c r="F26" i="11" l="1"/>
  <c r="N26" i="11" s="1"/>
  <c r="O26" i="11" s="1"/>
  <c r="H26" i="11"/>
  <c r="F25" i="10"/>
  <c r="N25" i="10" s="1"/>
  <c r="O25" i="10" s="1"/>
  <c r="M26" i="10" s="1"/>
  <c r="H25" i="10"/>
  <c r="D26" i="10"/>
  <c r="F25" i="8"/>
  <c r="N25" i="8" s="1"/>
  <c r="O25" i="8" s="1"/>
  <c r="M26" i="8" s="1"/>
  <c r="D26" i="8"/>
  <c r="H25" i="8"/>
  <c r="F26" i="10" l="1"/>
  <c r="N26" i="10" s="1"/>
  <c r="O26" i="10" s="1"/>
  <c r="H26" i="10"/>
  <c r="F26" i="8"/>
  <c r="N26" i="8" s="1"/>
  <c r="O26" i="8" s="1"/>
  <c r="H26" i="8"/>
  <c r="H28" i="12" l="1"/>
  <c r="F28" i="12"/>
  <c r="F36" i="12" l="1"/>
  <c r="F28" i="11"/>
  <c r="H28" i="11"/>
  <c r="H28" i="10" l="1"/>
  <c r="F28" i="10"/>
  <c r="F34" i="10" s="1"/>
  <c r="F36" i="10" s="1"/>
  <c r="F38" i="10" s="1"/>
  <c r="H28" i="8"/>
  <c r="F28" i="8"/>
</calcChain>
</file>

<file path=xl/sharedStrings.xml><?xml version="1.0" encoding="utf-8"?>
<sst xmlns="http://schemas.openxmlformats.org/spreadsheetml/2006/main" count="106" uniqueCount="31">
  <si>
    <t>Jahr</t>
  </si>
  <si>
    <t>Einzahlung</t>
  </si>
  <si>
    <t>Zulage</t>
  </si>
  <si>
    <t>Steuerrückerstattung im nächsten Jahr</t>
  </si>
  <si>
    <t>Effektiver Eigenanteil</t>
  </si>
  <si>
    <t>Alter</t>
  </si>
  <si>
    <t>Kosten direkt</t>
  </si>
  <si>
    <t>Zins</t>
  </si>
  <si>
    <t>Prognostiziertes Vermögen am Jahresende</t>
  </si>
  <si>
    <t>Vermögen am Jahresanfang</t>
  </si>
  <si>
    <t>Ausgabeaufschläge Fonds</t>
  </si>
  <si>
    <t>Gesamteinzahlung in Vertrag</t>
  </si>
  <si>
    <t>Kosten über das ganze Vermögen, z.B. TER</t>
  </si>
  <si>
    <t>Vermögen am Jahresende ohne Kosten über das ganze Vermögen</t>
  </si>
  <si>
    <t>Summen</t>
  </si>
  <si>
    <t>Laufzeit</t>
  </si>
  <si>
    <t>Spread ETF + Kosten für Sparplanraten</t>
  </si>
  <si>
    <t>Alle Steuererstattungen und Zulagen</t>
  </si>
  <si>
    <t>müssen zurückgzahlt werden</t>
  </si>
  <si>
    <t>Ertrag</t>
  </si>
  <si>
    <t>muss versteuert werden mit halbem persönlichen Steuersatz</t>
  </si>
  <si>
    <t>persönlicher Steuersatz im Jahr der förderschädlichen Kündigung</t>
  </si>
  <si>
    <t>Bei förderschädlicher Kündigung</t>
  </si>
  <si>
    <t>zu entrichtende Steuer</t>
  </si>
  <si>
    <t>Am Schluss ausgezahltes Vermögen</t>
  </si>
  <si>
    <t>Einzahlungen</t>
  </si>
  <si>
    <t>muss versteuert werden mit Abgeltungssteuer</t>
  </si>
  <si>
    <t>Abgeltungssteuer + Soli</t>
  </si>
  <si>
    <t>Summe DVAG Riester Vertrag vor 2015</t>
  </si>
  <si>
    <t>Nach Kündigung ausgezahltes Vermögen</t>
  </si>
  <si>
    <t>Bei dem Umschwenken auf ETF ohne Riester muss ich ja vorher förderschädlich kündigen, daher folgende Rechnung: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</si>
</sst>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9" fontId="0" fillId="0" borderId="0" xfId="1" applyFont="1"/>
    <xf numFmtId="164" fontId="0" fillId="0" borderId="0" xfId="0" applyNumberFormat="1"/>
    <xf numFmtId="164" fontId="0" fillId="0" borderId="0" xfId="1" applyNumberFormat="1" applyFont="1"/>
    <xf numFmtId="164" fontId="2" fillId="0" borderId="0" xfId="0" applyNumberFormat="1" applyFont="1"/>
    <xf numFmtId="164" fontId="2" fillId="0" borderId="0" xfId="1" applyNumberFormat="1" applyFont="1"/>
    <xf numFmtId="9" fontId="2" fillId="0" borderId="0" xfId="1" applyFont="1"/>
    <xf numFmtId="10" fontId="0" fillId="0" borderId="0" xfId="1" applyNumberFormat="1" applyFont="1"/>
    <xf numFmtId="10" fontId="2" fillId="0" borderId="0" xfId="1" applyNumberFormat="1" applyFont="1"/>
    <xf numFmtId="164" fontId="0" fillId="0" borderId="0" xfId="0" applyNumberFormat="1" applyFont="1"/>
    <xf numFmtId="164" fontId="1" fillId="0" borderId="0" xfId="1" applyNumberFormat="1" applyFont="1"/>
    <xf numFmtId="0" fontId="2" fillId="0" borderId="0" xfId="0" applyFont="1"/>
    <xf numFmtId="164" fontId="3" fillId="0" borderId="0" xfId="0" applyNumberFormat="1" applyFont="1"/>
    <xf numFmtId="44" fontId="2" fillId="0" borderId="0" xfId="2" applyFont="1"/>
    <xf numFmtId="165" fontId="4" fillId="0" borderId="0" xfId="1" applyNumberFormat="1" applyFont="1"/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K2" sqref="K2"/>
    </sheetView>
  </sheetViews>
  <sheetFormatPr baseColWidth="10" defaultRowHeight="14.4" x14ac:dyDescent="0.3"/>
  <cols>
    <col min="1" max="1" width="4.88671875" bestFit="1" customWidth="1"/>
    <col min="2" max="2" width="6" bestFit="1" customWidth="1"/>
    <col min="3" max="3" width="5" customWidth="1"/>
    <col min="5" max="5" width="10.77734375" bestFit="1" customWidth="1"/>
    <col min="6" max="6" width="13.77734375" customWidth="1"/>
    <col min="7" max="7" width="14" customWidth="1"/>
    <col min="8" max="8" width="12.44140625" customWidth="1"/>
    <col min="10" max="10" width="8.6640625" style="7" customWidth="1"/>
    <col min="11" max="11" width="14.21875" style="7" bestFit="1" customWidth="1"/>
    <col min="12" max="12" width="4.109375" style="1" bestFit="1" customWidth="1"/>
    <col min="13" max="13" width="23.6640625" style="1" bestFit="1" customWidth="1"/>
    <col min="14" max="14" width="23.6640625" style="1" customWidth="1"/>
    <col min="15" max="15" width="16.44140625" customWidth="1"/>
  </cols>
  <sheetData>
    <row r="1" spans="1:15" x14ac:dyDescent="0.3">
      <c r="A1" t="s">
        <v>5</v>
      </c>
      <c r="B1" t="s">
        <v>0</v>
      </c>
      <c r="C1" t="s">
        <v>15</v>
      </c>
      <c r="D1" t="s">
        <v>1</v>
      </c>
      <c r="E1" t="s">
        <v>2</v>
      </c>
      <c r="F1" t="s">
        <v>11</v>
      </c>
      <c r="G1" t="s">
        <v>3</v>
      </c>
      <c r="H1" t="s">
        <v>4</v>
      </c>
      <c r="I1" t="s">
        <v>6</v>
      </c>
      <c r="J1" s="7" t="s">
        <v>10</v>
      </c>
      <c r="K1" s="7" t="s">
        <v>12</v>
      </c>
      <c r="L1" s="1" t="s">
        <v>7</v>
      </c>
      <c r="M1" s="1" t="s">
        <v>9</v>
      </c>
      <c r="N1" s="1" t="s">
        <v>13</v>
      </c>
      <c r="O1" t="s">
        <v>8</v>
      </c>
    </row>
    <row r="2" spans="1:15" x14ac:dyDescent="0.3">
      <c r="A2" s="11">
        <v>43</v>
      </c>
      <c r="B2" s="11">
        <v>2015</v>
      </c>
      <c r="C2" s="11">
        <v>0</v>
      </c>
      <c r="D2" s="4">
        <v>1946</v>
      </c>
      <c r="E2" s="4">
        <v>154</v>
      </c>
      <c r="F2" s="9">
        <f>D2+E2</f>
        <v>2100</v>
      </c>
      <c r="G2" s="4">
        <v>680</v>
      </c>
      <c r="H2" s="9">
        <f>D2-G2</f>
        <v>1266</v>
      </c>
      <c r="I2" s="4">
        <v>277</v>
      </c>
      <c r="J2" s="8">
        <v>0</v>
      </c>
      <c r="K2" s="8">
        <v>2.0299999999999999E-2</v>
      </c>
      <c r="L2" s="6">
        <v>0.03</v>
      </c>
      <c r="M2" s="5">
        <v>8159</v>
      </c>
      <c r="N2" s="10">
        <f>M2*(1+L2)+F2*(1-J2)-I2</f>
        <v>10226.77</v>
      </c>
      <c r="O2" s="2">
        <f>N2*(1-K2)</f>
        <v>10019.166569000001</v>
      </c>
    </row>
    <row r="3" spans="1:15" x14ac:dyDescent="0.3">
      <c r="A3">
        <f>A2+1</f>
        <v>44</v>
      </c>
      <c r="B3">
        <f>B2+1</f>
        <v>2016</v>
      </c>
      <c r="C3">
        <f>C2+1</f>
        <v>1</v>
      </c>
      <c r="D3" s="2">
        <f t="shared" ref="D3:E18" si="0">D2</f>
        <v>1946</v>
      </c>
      <c r="E3" s="2">
        <f t="shared" si="0"/>
        <v>154</v>
      </c>
      <c r="F3" s="9">
        <f t="shared" ref="F3:F26" si="1">D3+E3</f>
        <v>2100</v>
      </c>
      <c r="G3" s="2">
        <f t="shared" ref="G3:G26" si="2">G2</f>
        <v>680</v>
      </c>
      <c r="H3" s="2">
        <f t="shared" ref="H3:H26" si="3">D3-G3</f>
        <v>1266</v>
      </c>
      <c r="I3" s="2">
        <f>I2</f>
        <v>277</v>
      </c>
      <c r="J3" s="7">
        <f t="shared" ref="J3:L18" si="4">J2</f>
        <v>0</v>
      </c>
      <c r="K3" s="7">
        <f t="shared" si="4"/>
        <v>2.0299999999999999E-2</v>
      </c>
      <c r="L3" s="1">
        <f>L2</f>
        <v>0.03</v>
      </c>
      <c r="M3" s="3">
        <f>O2</f>
        <v>10019.166569000001</v>
      </c>
      <c r="N3" s="10">
        <f t="shared" ref="N3:N26" si="5">M3*(1+L3)+F3*(1-J3)-I3</f>
        <v>12142.741566070001</v>
      </c>
      <c r="O3" s="2">
        <f>N3*(1-K3)</f>
        <v>11896.24391227878</v>
      </c>
    </row>
    <row r="4" spans="1:15" x14ac:dyDescent="0.3">
      <c r="A4">
        <f t="shared" ref="A4:C19" si="6">A3+1</f>
        <v>45</v>
      </c>
      <c r="B4">
        <f t="shared" si="6"/>
        <v>2017</v>
      </c>
      <c r="C4">
        <f t="shared" si="6"/>
        <v>2</v>
      </c>
      <c r="D4" s="2">
        <f t="shared" si="0"/>
        <v>1946</v>
      </c>
      <c r="E4" s="2">
        <f t="shared" si="0"/>
        <v>154</v>
      </c>
      <c r="F4" s="9">
        <f t="shared" si="1"/>
        <v>2100</v>
      </c>
      <c r="G4" s="2">
        <f t="shared" si="2"/>
        <v>680</v>
      </c>
      <c r="H4" s="2">
        <f t="shared" si="3"/>
        <v>1266</v>
      </c>
      <c r="I4" s="2">
        <f t="shared" ref="I4:L19" si="7">I3</f>
        <v>277</v>
      </c>
      <c r="J4" s="7">
        <f t="shared" si="4"/>
        <v>0</v>
      </c>
      <c r="K4" s="7">
        <f t="shared" si="4"/>
        <v>2.0299999999999999E-2</v>
      </c>
      <c r="L4" s="1">
        <f t="shared" si="4"/>
        <v>0.03</v>
      </c>
      <c r="M4" s="3">
        <f>O3</f>
        <v>11896.24391227878</v>
      </c>
      <c r="N4" s="10">
        <f t="shared" si="5"/>
        <v>14076.131229647144</v>
      </c>
      <c r="O4" s="2">
        <f>N4*(1-K4)</f>
        <v>13790.385765685307</v>
      </c>
    </row>
    <row r="5" spans="1:15" x14ac:dyDescent="0.3">
      <c r="A5">
        <f t="shared" si="6"/>
        <v>46</v>
      </c>
      <c r="B5">
        <f t="shared" si="6"/>
        <v>2018</v>
      </c>
      <c r="C5">
        <f t="shared" si="6"/>
        <v>3</v>
      </c>
      <c r="D5" s="2">
        <f t="shared" si="0"/>
        <v>1946</v>
      </c>
      <c r="E5" s="2">
        <f t="shared" si="0"/>
        <v>154</v>
      </c>
      <c r="F5" s="9">
        <f t="shared" si="1"/>
        <v>2100</v>
      </c>
      <c r="G5" s="2">
        <f t="shared" si="2"/>
        <v>680</v>
      </c>
      <c r="H5" s="2">
        <f t="shared" si="3"/>
        <v>1266</v>
      </c>
      <c r="I5" s="2">
        <f t="shared" si="7"/>
        <v>277</v>
      </c>
      <c r="J5" s="7">
        <f t="shared" si="4"/>
        <v>0</v>
      </c>
      <c r="K5" s="7">
        <f t="shared" si="4"/>
        <v>2.0299999999999999E-2</v>
      </c>
      <c r="L5" s="1">
        <f t="shared" si="4"/>
        <v>0.03</v>
      </c>
      <c r="M5" s="3">
        <f t="shared" ref="M5:M26" si="8">O4</f>
        <v>13790.385765685307</v>
      </c>
      <c r="N5" s="10">
        <f t="shared" si="5"/>
        <v>16027.097338655867</v>
      </c>
      <c r="O5" s="2">
        <f t="shared" ref="O5:O26" si="9">N5*(1-K5)</f>
        <v>15701.747262681154</v>
      </c>
    </row>
    <row r="6" spans="1:15" x14ac:dyDescent="0.3">
      <c r="A6">
        <f t="shared" si="6"/>
        <v>47</v>
      </c>
      <c r="B6">
        <f t="shared" si="6"/>
        <v>2019</v>
      </c>
      <c r="C6">
        <f t="shared" si="6"/>
        <v>4</v>
      </c>
      <c r="D6" s="2">
        <f t="shared" si="0"/>
        <v>1946</v>
      </c>
      <c r="E6" s="2">
        <f t="shared" si="0"/>
        <v>154</v>
      </c>
      <c r="F6" s="9">
        <f t="shared" si="1"/>
        <v>2100</v>
      </c>
      <c r="G6" s="2">
        <f t="shared" si="2"/>
        <v>680</v>
      </c>
      <c r="H6" s="2">
        <f t="shared" si="3"/>
        <v>1266</v>
      </c>
      <c r="I6" s="2">
        <f t="shared" si="7"/>
        <v>277</v>
      </c>
      <c r="J6" s="7">
        <f t="shared" si="4"/>
        <v>0</v>
      </c>
      <c r="K6" s="7">
        <f t="shared" si="4"/>
        <v>2.0299999999999999E-2</v>
      </c>
      <c r="L6" s="1">
        <f t="shared" si="4"/>
        <v>0.03</v>
      </c>
      <c r="M6" s="3">
        <f t="shared" si="8"/>
        <v>15701.747262681154</v>
      </c>
      <c r="N6" s="10">
        <f t="shared" si="5"/>
        <v>17995.799680561591</v>
      </c>
      <c r="O6" s="2">
        <f t="shared" si="9"/>
        <v>17630.484947046192</v>
      </c>
    </row>
    <row r="7" spans="1:15" x14ac:dyDescent="0.3">
      <c r="A7">
        <f t="shared" si="6"/>
        <v>48</v>
      </c>
      <c r="B7">
        <f t="shared" si="6"/>
        <v>2020</v>
      </c>
      <c r="C7">
        <f t="shared" si="6"/>
        <v>5</v>
      </c>
      <c r="D7" s="2">
        <f t="shared" si="0"/>
        <v>1946</v>
      </c>
      <c r="E7" s="2">
        <f t="shared" si="0"/>
        <v>154</v>
      </c>
      <c r="F7" s="9">
        <f t="shared" si="1"/>
        <v>2100</v>
      </c>
      <c r="G7" s="2">
        <f t="shared" si="2"/>
        <v>680</v>
      </c>
      <c r="H7" s="2">
        <f t="shared" si="3"/>
        <v>1266</v>
      </c>
      <c r="I7" s="2">
        <f t="shared" si="7"/>
        <v>277</v>
      </c>
      <c r="J7" s="7">
        <f t="shared" si="4"/>
        <v>0</v>
      </c>
      <c r="K7" s="7">
        <f t="shared" si="4"/>
        <v>2.0299999999999999E-2</v>
      </c>
      <c r="L7" s="1">
        <f t="shared" si="4"/>
        <v>0.03</v>
      </c>
      <c r="M7" s="3">
        <f t="shared" si="8"/>
        <v>17630.484947046192</v>
      </c>
      <c r="N7" s="10">
        <f t="shared" si="5"/>
        <v>19982.399495457579</v>
      </c>
      <c r="O7" s="2">
        <f t="shared" si="9"/>
        <v>19576.756785699792</v>
      </c>
    </row>
    <row r="8" spans="1:15" x14ac:dyDescent="0.3">
      <c r="A8">
        <f t="shared" si="6"/>
        <v>49</v>
      </c>
      <c r="B8">
        <f t="shared" si="6"/>
        <v>2021</v>
      </c>
      <c r="C8">
        <f t="shared" si="6"/>
        <v>6</v>
      </c>
      <c r="D8" s="2">
        <f t="shared" si="0"/>
        <v>1946</v>
      </c>
      <c r="E8" s="2">
        <f t="shared" si="0"/>
        <v>154</v>
      </c>
      <c r="F8" s="9">
        <f t="shared" si="1"/>
        <v>2100</v>
      </c>
      <c r="G8" s="2">
        <f t="shared" si="2"/>
        <v>680</v>
      </c>
      <c r="H8" s="2">
        <f t="shared" si="3"/>
        <v>1266</v>
      </c>
      <c r="I8" s="2">
        <f t="shared" si="7"/>
        <v>277</v>
      </c>
      <c r="J8" s="7">
        <f t="shared" si="4"/>
        <v>0</v>
      </c>
      <c r="K8" s="7">
        <f t="shared" si="4"/>
        <v>2.0299999999999999E-2</v>
      </c>
      <c r="L8" s="1">
        <f t="shared" si="4"/>
        <v>0.03</v>
      </c>
      <c r="M8" s="3">
        <f t="shared" si="8"/>
        <v>19576.756785699792</v>
      </c>
      <c r="N8" s="10">
        <f t="shared" si="5"/>
        <v>21987.059489270785</v>
      </c>
      <c r="O8" s="2">
        <f t="shared" si="9"/>
        <v>21540.72218163859</v>
      </c>
    </row>
    <row r="9" spans="1:15" x14ac:dyDescent="0.3">
      <c r="A9">
        <f t="shared" si="6"/>
        <v>50</v>
      </c>
      <c r="B9">
        <f t="shared" si="6"/>
        <v>2022</v>
      </c>
      <c r="C9">
        <f t="shared" si="6"/>
        <v>7</v>
      </c>
      <c r="D9" s="2">
        <f t="shared" si="0"/>
        <v>1946</v>
      </c>
      <c r="E9" s="2">
        <f t="shared" si="0"/>
        <v>154</v>
      </c>
      <c r="F9" s="9">
        <f t="shared" si="1"/>
        <v>2100</v>
      </c>
      <c r="G9" s="2">
        <f t="shared" si="2"/>
        <v>680</v>
      </c>
      <c r="H9" s="2">
        <f t="shared" si="3"/>
        <v>1266</v>
      </c>
      <c r="I9" s="2">
        <f t="shared" si="7"/>
        <v>277</v>
      </c>
      <c r="J9" s="7">
        <f t="shared" si="4"/>
        <v>0</v>
      </c>
      <c r="K9" s="7">
        <f t="shared" si="4"/>
        <v>2.0299999999999999E-2</v>
      </c>
      <c r="L9" s="1">
        <f t="shared" si="4"/>
        <v>0.03</v>
      </c>
      <c r="M9" s="3">
        <f t="shared" si="8"/>
        <v>21540.72218163859</v>
      </c>
      <c r="N9" s="10">
        <f t="shared" si="5"/>
        <v>24009.943847087747</v>
      </c>
      <c r="O9" s="2">
        <f t="shared" si="9"/>
        <v>23522.541986991866</v>
      </c>
    </row>
    <row r="10" spans="1:15" x14ac:dyDescent="0.3">
      <c r="A10">
        <f t="shared" si="6"/>
        <v>51</v>
      </c>
      <c r="B10">
        <f t="shared" si="6"/>
        <v>2023</v>
      </c>
      <c r="C10">
        <f t="shared" si="6"/>
        <v>8</v>
      </c>
      <c r="D10" s="2">
        <f t="shared" si="0"/>
        <v>1946</v>
      </c>
      <c r="E10" s="2">
        <f t="shared" si="0"/>
        <v>154</v>
      </c>
      <c r="F10" s="9">
        <f t="shared" si="1"/>
        <v>2100</v>
      </c>
      <c r="G10" s="2">
        <f t="shared" si="2"/>
        <v>680</v>
      </c>
      <c r="H10" s="2">
        <f t="shared" si="3"/>
        <v>1266</v>
      </c>
      <c r="I10" s="2">
        <f t="shared" si="7"/>
        <v>277</v>
      </c>
      <c r="J10" s="7">
        <f t="shared" si="4"/>
        <v>0</v>
      </c>
      <c r="K10" s="7">
        <f t="shared" si="4"/>
        <v>2.0299999999999999E-2</v>
      </c>
      <c r="L10" s="1">
        <f t="shared" si="4"/>
        <v>0.03</v>
      </c>
      <c r="M10" s="3">
        <f t="shared" si="8"/>
        <v>23522.541986991866</v>
      </c>
      <c r="N10" s="10">
        <f t="shared" si="5"/>
        <v>26051.218246601624</v>
      </c>
      <c r="O10" s="2">
        <f t="shared" si="9"/>
        <v>25522.378516195611</v>
      </c>
    </row>
    <row r="11" spans="1:15" x14ac:dyDescent="0.3">
      <c r="A11">
        <f t="shared" si="6"/>
        <v>52</v>
      </c>
      <c r="B11">
        <f t="shared" si="6"/>
        <v>2024</v>
      </c>
      <c r="C11">
        <f t="shared" si="6"/>
        <v>9</v>
      </c>
      <c r="D11" s="2">
        <f t="shared" si="0"/>
        <v>1946</v>
      </c>
      <c r="E11" s="2">
        <f t="shared" si="0"/>
        <v>154</v>
      </c>
      <c r="F11" s="9">
        <f t="shared" si="1"/>
        <v>2100</v>
      </c>
      <c r="G11" s="2">
        <f t="shared" si="2"/>
        <v>680</v>
      </c>
      <c r="H11" s="2">
        <f t="shared" si="3"/>
        <v>1266</v>
      </c>
      <c r="I11" s="2">
        <f t="shared" si="7"/>
        <v>277</v>
      </c>
      <c r="J11" s="7">
        <f t="shared" si="4"/>
        <v>0</v>
      </c>
      <c r="K11" s="7">
        <f t="shared" si="4"/>
        <v>2.0299999999999999E-2</v>
      </c>
      <c r="L11" s="1">
        <f t="shared" si="4"/>
        <v>0.03</v>
      </c>
      <c r="M11" s="3">
        <f t="shared" si="8"/>
        <v>25522.378516195611</v>
      </c>
      <c r="N11" s="10">
        <f t="shared" si="5"/>
        <v>28111.04987168148</v>
      </c>
      <c r="O11" s="2">
        <f t="shared" si="9"/>
        <v>27540.395559286346</v>
      </c>
    </row>
    <row r="12" spans="1:15" x14ac:dyDescent="0.3">
      <c r="A12">
        <f t="shared" si="6"/>
        <v>53</v>
      </c>
      <c r="B12">
        <f t="shared" si="6"/>
        <v>2025</v>
      </c>
      <c r="C12">
        <f t="shared" si="6"/>
        <v>10</v>
      </c>
      <c r="D12" s="2">
        <f t="shared" si="0"/>
        <v>1946</v>
      </c>
      <c r="E12" s="2">
        <f t="shared" si="0"/>
        <v>154</v>
      </c>
      <c r="F12" s="9">
        <f t="shared" si="1"/>
        <v>2100</v>
      </c>
      <c r="G12" s="2">
        <f t="shared" si="2"/>
        <v>680</v>
      </c>
      <c r="H12" s="2">
        <f t="shared" si="3"/>
        <v>1266</v>
      </c>
      <c r="I12" s="2">
        <f t="shared" si="7"/>
        <v>277</v>
      </c>
      <c r="J12" s="7">
        <f t="shared" si="4"/>
        <v>0</v>
      </c>
      <c r="K12" s="7">
        <f t="shared" si="4"/>
        <v>2.0299999999999999E-2</v>
      </c>
      <c r="L12" s="1">
        <f t="shared" si="4"/>
        <v>0.03</v>
      </c>
      <c r="M12" s="3">
        <f t="shared" si="8"/>
        <v>27540.395559286346</v>
      </c>
      <c r="N12" s="10">
        <f t="shared" si="5"/>
        <v>30189.607426064937</v>
      </c>
      <c r="O12" s="2">
        <f t="shared" si="9"/>
        <v>29576.758395315817</v>
      </c>
    </row>
    <row r="13" spans="1:15" x14ac:dyDescent="0.3">
      <c r="A13">
        <f t="shared" si="6"/>
        <v>54</v>
      </c>
      <c r="B13">
        <f t="shared" si="6"/>
        <v>2026</v>
      </c>
      <c r="C13">
        <f t="shared" si="6"/>
        <v>11</v>
      </c>
      <c r="D13" s="2">
        <f t="shared" si="0"/>
        <v>1946</v>
      </c>
      <c r="E13" s="2">
        <f t="shared" si="0"/>
        <v>154</v>
      </c>
      <c r="F13" s="9">
        <f t="shared" si="1"/>
        <v>2100</v>
      </c>
      <c r="G13" s="2">
        <f t="shared" si="2"/>
        <v>680</v>
      </c>
      <c r="H13" s="2">
        <f t="shared" si="3"/>
        <v>1266</v>
      </c>
      <c r="I13" s="2">
        <f t="shared" si="7"/>
        <v>277</v>
      </c>
      <c r="J13" s="7">
        <f t="shared" si="4"/>
        <v>0</v>
      </c>
      <c r="K13" s="7">
        <f t="shared" si="4"/>
        <v>2.0299999999999999E-2</v>
      </c>
      <c r="L13" s="1">
        <f t="shared" si="4"/>
        <v>0.03</v>
      </c>
      <c r="M13" s="3">
        <f t="shared" si="8"/>
        <v>29576.758395315817</v>
      </c>
      <c r="N13" s="10">
        <f t="shared" si="5"/>
        <v>32287.061147175293</v>
      </c>
      <c r="O13" s="2">
        <f t="shared" si="9"/>
        <v>31631.633805887635</v>
      </c>
    </row>
    <row r="14" spans="1:15" x14ac:dyDescent="0.3">
      <c r="A14">
        <f t="shared" si="6"/>
        <v>55</v>
      </c>
      <c r="B14">
        <f t="shared" si="6"/>
        <v>2027</v>
      </c>
      <c r="C14">
        <f t="shared" si="6"/>
        <v>12</v>
      </c>
      <c r="D14" s="2">
        <f t="shared" si="0"/>
        <v>1946</v>
      </c>
      <c r="E14" s="2">
        <f t="shared" si="0"/>
        <v>154</v>
      </c>
      <c r="F14" s="9">
        <f t="shared" si="1"/>
        <v>2100</v>
      </c>
      <c r="G14" s="2">
        <f t="shared" si="2"/>
        <v>680</v>
      </c>
      <c r="H14" s="2">
        <f t="shared" si="3"/>
        <v>1266</v>
      </c>
      <c r="I14" s="2">
        <f t="shared" si="7"/>
        <v>277</v>
      </c>
      <c r="J14" s="7">
        <f t="shared" si="4"/>
        <v>0</v>
      </c>
      <c r="K14" s="7">
        <f t="shared" si="4"/>
        <v>2.0299999999999999E-2</v>
      </c>
      <c r="L14" s="1">
        <f t="shared" si="4"/>
        <v>0.03</v>
      </c>
      <c r="M14" s="3">
        <f t="shared" si="8"/>
        <v>31631.633805887635</v>
      </c>
      <c r="N14" s="10">
        <f t="shared" si="5"/>
        <v>34403.582820064265</v>
      </c>
      <c r="O14" s="2">
        <f t="shared" si="9"/>
        <v>33705.190088816962</v>
      </c>
    </row>
    <row r="15" spans="1:15" x14ac:dyDescent="0.3">
      <c r="A15">
        <f t="shared" si="6"/>
        <v>56</v>
      </c>
      <c r="B15">
        <f t="shared" si="6"/>
        <v>2028</v>
      </c>
      <c r="C15">
        <f t="shared" si="6"/>
        <v>13</v>
      </c>
      <c r="D15" s="2">
        <f t="shared" si="0"/>
        <v>1946</v>
      </c>
      <c r="E15" s="2">
        <f t="shared" si="0"/>
        <v>154</v>
      </c>
      <c r="F15" s="9">
        <f t="shared" si="1"/>
        <v>2100</v>
      </c>
      <c r="G15" s="2">
        <f t="shared" si="2"/>
        <v>680</v>
      </c>
      <c r="H15" s="2">
        <f t="shared" si="3"/>
        <v>1266</v>
      </c>
      <c r="I15" s="2">
        <f t="shared" si="7"/>
        <v>277</v>
      </c>
      <c r="J15" s="7">
        <f t="shared" si="4"/>
        <v>0</v>
      </c>
      <c r="K15" s="7">
        <f t="shared" si="4"/>
        <v>2.0299999999999999E-2</v>
      </c>
      <c r="L15" s="1">
        <f t="shared" si="4"/>
        <v>0.03</v>
      </c>
      <c r="M15" s="3">
        <f t="shared" si="8"/>
        <v>33705.190088816962</v>
      </c>
      <c r="N15" s="10">
        <f t="shared" si="5"/>
        <v>36539.345791481472</v>
      </c>
      <c r="O15" s="2">
        <f t="shared" si="9"/>
        <v>35797.597071914395</v>
      </c>
    </row>
    <row r="16" spans="1:15" x14ac:dyDescent="0.3">
      <c r="A16">
        <f t="shared" si="6"/>
        <v>57</v>
      </c>
      <c r="B16">
        <f t="shared" si="6"/>
        <v>2029</v>
      </c>
      <c r="C16">
        <f t="shared" si="6"/>
        <v>14</v>
      </c>
      <c r="D16" s="2">
        <f t="shared" si="0"/>
        <v>1946</v>
      </c>
      <c r="E16" s="2">
        <f t="shared" si="0"/>
        <v>154</v>
      </c>
      <c r="F16" s="9">
        <f t="shared" si="1"/>
        <v>2100</v>
      </c>
      <c r="G16" s="2">
        <f t="shared" si="2"/>
        <v>680</v>
      </c>
      <c r="H16" s="2">
        <f t="shared" si="3"/>
        <v>1266</v>
      </c>
      <c r="I16" s="2">
        <f t="shared" si="7"/>
        <v>277</v>
      </c>
      <c r="J16" s="7">
        <f t="shared" si="4"/>
        <v>0</v>
      </c>
      <c r="K16" s="7">
        <f t="shared" si="4"/>
        <v>2.0299999999999999E-2</v>
      </c>
      <c r="L16" s="1">
        <f t="shared" si="4"/>
        <v>0.03</v>
      </c>
      <c r="M16" s="3">
        <f t="shared" si="8"/>
        <v>35797.597071914395</v>
      </c>
      <c r="N16" s="10">
        <f t="shared" si="5"/>
        <v>38694.524984071832</v>
      </c>
      <c r="O16" s="2">
        <f t="shared" si="9"/>
        <v>37909.026126895173</v>
      </c>
    </row>
    <row r="17" spans="1:15" x14ac:dyDescent="0.3">
      <c r="A17">
        <f t="shared" si="6"/>
        <v>58</v>
      </c>
      <c r="B17">
        <f t="shared" si="6"/>
        <v>2030</v>
      </c>
      <c r="C17">
        <f t="shared" si="6"/>
        <v>15</v>
      </c>
      <c r="D17" s="2">
        <f t="shared" si="0"/>
        <v>1946</v>
      </c>
      <c r="E17" s="2">
        <f t="shared" si="0"/>
        <v>154</v>
      </c>
      <c r="F17" s="9">
        <f t="shared" si="1"/>
        <v>2100</v>
      </c>
      <c r="G17" s="2">
        <f t="shared" si="2"/>
        <v>680</v>
      </c>
      <c r="H17" s="2">
        <f t="shared" si="3"/>
        <v>1266</v>
      </c>
      <c r="I17" s="2">
        <f t="shared" si="7"/>
        <v>277</v>
      </c>
      <c r="J17" s="7">
        <f t="shared" si="4"/>
        <v>0</v>
      </c>
      <c r="K17" s="7">
        <f t="shared" si="4"/>
        <v>2.0299999999999999E-2</v>
      </c>
      <c r="L17" s="1">
        <f t="shared" si="4"/>
        <v>0.03</v>
      </c>
      <c r="M17" s="3">
        <f t="shared" si="8"/>
        <v>37909.026126895173</v>
      </c>
      <c r="N17" s="10">
        <f t="shared" si="5"/>
        <v>40869.296910702025</v>
      </c>
      <c r="O17" s="2">
        <f t="shared" si="9"/>
        <v>40039.650183414778</v>
      </c>
    </row>
    <row r="18" spans="1:15" x14ac:dyDescent="0.3">
      <c r="A18">
        <f t="shared" si="6"/>
        <v>59</v>
      </c>
      <c r="B18">
        <f t="shared" si="6"/>
        <v>2031</v>
      </c>
      <c r="C18">
        <f t="shared" si="6"/>
        <v>16</v>
      </c>
      <c r="D18" s="2">
        <f t="shared" si="0"/>
        <v>1946</v>
      </c>
      <c r="E18" s="2">
        <f t="shared" si="0"/>
        <v>154</v>
      </c>
      <c r="F18" s="9">
        <f t="shared" si="1"/>
        <v>2100</v>
      </c>
      <c r="G18" s="2">
        <f t="shared" si="2"/>
        <v>680</v>
      </c>
      <c r="H18" s="2">
        <f t="shared" si="3"/>
        <v>1266</v>
      </c>
      <c r="I18" s="2">
        <f t="shared" si="7"/>
        <v>277</v>
      </c>
      <c r="J18" s="7">
        <f t="shared" si="4"/>
        <v>0</v>
      </c>
      <c r="K18" s="7">
        <f t="shared" si="4"/>
        <v>2.0299999999999999E-2</v>
      </c>
      <c r="L18" s="1">
        <f t="shared" si="4"/>
        <v>0.03</v>
      </c>
      <c r="M18" s="3">
        <f t="shared" si="8"/>
        <v>40039.650183414778</v>
      </c>
      <c r="N18" s="10">
        <f t="shared" si="5"/>
        <v>43063.839688917222</v>
      </c>
      <c r="O18" s="2">
        <f t="shared" si="9"/>
        <v>42189.643743232205</v>
      </c>
    </row>
    <row r="19" spans="1:15" x14ac:dyDescent="0.3">
      <c r="A19">
        <f t="shared" si="6"/>
        <v>60</v>
      </c>
      <c r="B19">
        <f t="shared" si="6"/>
        <v>2032</v>
      </c>
      <c r="C19">
        <f t="shared" si="6"/>
        <v>17</v>
      </c>
      <c r="D19" s="2">
        <f t="shared" ref="D19:E26" si="10">D18</f>
        <v>1946</v>
      </c>
      <c r="E19" s="2">
        <f t="shared" si="10"/>
        <v>154</v>
      </c>
      <c r="F19" s="9">
        <f t="shared" si="1"/>
        <v>2100</v>
      </c>
      <c r="G19" s="2">
        <f t="shared" si="2"/>
        <v>680</v>
      </c>
      <c r="H19" s="2">
        <f t="shared" si="3"/>
        <v>1266</v>
      </c>
      <c r="I19" s="2">
        <f t="shared" si="7"/>
        <v>277</v>
      </c>
      <c r="J19" s="7">
        <f t="shared" si="7"/>
        <v>0</v>
      </c>
      <c r="K19" s="7">
        <f t="shared" si="7"/>
        <v>2.0299999999999999E-2</v>
      </c>
      <c r="L19" s="1">
        <f t="shared" si="7"/>
        <v>0.03</v>
      </c>
      <c r="M19" s="3">
        <f t="shared" si="8"/>
        <v>42189.643743232205</v>
      </c>
      <c r="N19" s="10">
        <f t="shared" si="5"/>
        <v>45278.333055529176</v>
      </c>
      <c r="O19" s="2">
        <f t="shared" si="9"/>
        <v>44359.182894501937</v>
      </c>
    </row>
    <row r="20" spans="1:15" x14ac:dyDescent="0.3">
      <c r="A20">
        <f t="shared" ref="A20:C26" si="11">A19+1</f>
        <v>61</v>
      </c>
      <c r="B20">
        <f t="shared" si="11"/>
        <v>2033</v>
      </c>
      <c r="C20">
        <f t="shared" si="11"/>
        <v>18</v>
      </c>
      <c r="D20" s="2">
        <f t="shared" si="10"/>
        <v>1946</v>
      </c>
      <c r="E20" s="2">
        <f t="shared" si="10"/>
        <v>154</v>
      </c>
      <c r="F20" s="9">
        <f t="shared" si="1"/>
        <v>2100</v>
      </c>
      <c r="G20" s="2">
        <f t="shared" si="2"/>
        <v>680</v>
      </c>
      <c r="H20" s="2">
        <f t="shared" si="3"/>
        <v>1266</v>
      </c>
      <c r="I20" s="2">
        <f t="shared" ref="I20:L26" si="12">I19</f>
        <v>277</v>
      </c>
      <c r="J20" s="7">
        <f t="shared" si="12"/>
        <v>0</v>
      </c>
      <c r="K20" s="7">
        <f t="shared" si="12"/>
        <v>2.0299999999999999E-2</v>
      </c>
      <c r="L20" s="1">
        <f t="shared" si="12"/>
        <v>0.03</v>
      </c>
      <c r="M20" s="3">
        <f t="shared" si="8"/>
        <v>44359.182894501937</v>
      </c>
      <c r="N20" s="10">
        <f t="shared" si="5"/>
        <v>47512.958381336997</v>
      </c>
      <c r="O20" s="2">
        <f t="shared" si="9"/>
        <v>46548.445326195855</v>
      </c>
    </row>
    <row r="21" spans="1:15" x14ac:dyDescent="0.3">
      <c r="A21">
        <f t="shared" si="11"/>
        <v>62</v>
      </c>
      <c r="B21">
        <f t="shared" si="11"/>
        <v>2034</v>
      </c>
      <c r="C21">
        <f t="shared" si="11"/>
        <v>19</v>
      </c>
      <c r="D21" s="2">
        <f t="shared" si="10"/>
        <v>1946</v>
      </c>
      <c r="E21" s="2">
        <f t="shared" si="10"/>
        <v>154</v>
      </c>
      <c r="F21" s="9">
        <f t="shared" si="1"/>
        <v>2100</v>
      </c>
      <c r="G21" s="2">
        <f t="shared" si="2"/>
        <v>680</v>
      </c>
      <c r="H21" s="2">
        <f t="shared" si="3"/>
        <v>1266</v>
      </c>
      <c r="I21" s="2">
        <f t="shared" si="12"/>
        <v>277</v>
      </c>
      <c r="J21" s="7">
        <f t="shared" si="12"/>
        <v>0</v>
      </c>
      <c r="K21" s="7">
        <f t="shared" si="12"/>
        <v>2.0299999999999999E-2</v>
      </c>
      <c r="L21" s="1">
        <f t="shared" si="12"/>
        <v>0.03</v>
      </c>
      <c r="M21" s="3">
        <f t="shared" si="8"/>
        <v>46548.445326195855</v>
      </c>
      <c r="N21" s="10">
        <f t="shared" si="5"/>
        <v>49767.898685981731</v>
      </c>
      <c r="O21" s="2">
        <f t="shared" si="9"/>
        <v>48757.610342656299</v>
      </c>
    </row>
    <row r="22" spans="1:15" x14ac:dyDescent="0.3">
      <c r="A22">
        <f t="shared" si="11"/>
        <v>63</v>
      </c>
      <c r="B22">
        <f t="shared" si="11"/>
        <v>2035</v>
      </c>
      <c r="C22">
        <f t="shared" si="11"/>
        <v>20</v>
      </c>
      <c r="D22" s="2">
        <f t="shared" si="10"/>
        <v>1946</v>
      </c>
      <c r="E22" s="2">
        <f t="shared" si="10"/>
        <v>154</v>
      </c>
      <c r="F22" s="9">
        <f t="shared" si="1"/>
        <v>2100</v>
      </c>
      <c r="G22" s="2">
        <f t="shared" si="2"/>
        <v>680</v>
      </c>
      <c r="H22" s="2">
        <f t="shared" si="3"/>
        <v>1266</v>
      </c>
      <c r="I22" s="2">
        <f t="shared" si="12"/>
        <v>277</v>
      </c>
      <c r="J22" s="7">
        <f t="shared" si="12"/>
        <v>0</v>
      </c>
      <c r="K22" s="7">
        <f t="shared" si="12"/>
        <v>2.0299999999999999E-2</v>
      </c>
      <c r="L22" s="1">
        <f t="shared" si="12"/>
        <v>0.03</v>
      </c>
      <c r="M22" s="3">
        <f t="shared" si="8"/>
        <v>48757.610342656299</v>
      </c>
      <c r="N22" s="10">
        <f t="shared" si="5"/>
        <v>52043.338652935992</v>
      </c>
      <c r="O22" s="2">
        <f t="shared" si="9"/>
        <v>50986.858878281389</v>
      </c>
    </row>
    <row r="23" spans="1:15" x14ac:dyDescent="0.3">
      <c r="A23">
        <f t="shared" si="11"/>
        <v>64</v>
      </c>
      <c r="B23">
        <f t="shared" si="11"/>
        <v>2036</v>
      </c>
      <c r="C23">
        <f t="shared" si="11"/>
        <v>21</v>
      </c>
      <c r="D23" s="2">
        <f t="shared" si="10"/>
        <v>1946</v>
      </c>
      <c r="E23" s="2">
        <f t="shared" si="10"/>
        <v>154</v>
      </c>
      <c r="F23" s="9">
        <f t="shared" si="1"/>
        <v>2100</v>
      </c>
      <c r="G23" s="2">
        <f t="shared" si="2"/>
        <v>680</v>
      </c>
      <c r="H23" s="2">
        <f t="shared" si="3"/>
        <v>1266</v>
      </c>
      <c r="I23" s="2">
        <f t="shared" si="12"/>
        <v>277</v>
      </c>
      <c r="J23" s="7">
        <f t="shared" si="12"/>
        <v>0</v>
      </c>
      <c r="K23" s="7">
        <f t="shared" si="12"/>
        <v>2.0299999999999999E-2</v>
      </c>
      <c r="L23" s="1">
        <f t="shared" si="12"/>
        <v>0.03</v>
      </c>
      <c r="M23" s="3">
        <f t="shared" si="8"/>
        <v>50986.858878281389</v>
      </c>
      <c r="N23" s="10">
        <f t="shared" si="5"/>
        <v>54339.464644629836</v>
      </c>
      <c r="O23" s="2">
        <f t="shared" si="9"/>
        <v>53236.373512343853</v>
      </c>
    </row>
    <row r="24" spans="1:15" x14ac:dyDescent="0.3">
      <c r="A24">
        <f>A23+1</f>
        <v>65</v>
      </c>
      <c r="B24">
        <f>B23+1</f>
        <v>2037</v>
      </c>
      <c r="C24">
        <f>C23+1</f>
        <v>22</v>
      </c>
      <c r="D24" s="2">
        <f>D23</f>
        <v>1946</v>
      </c>
      <c r="E24" s="2">
        <f>E23</f>
        <v>154</v>
      </c>
      <c r="F24" s="9">
        <f t="shared" si="1"/>
        <v>2100</v>
      </c>
      <c r="G24" s="2">
        <f>G23</f>
        <v>680</v>
      </c>
      <c r="H24" s="2">
        <f t="shared" si="3"/>
        <v>1266</v>
      </c>
      <c r="I24" s="2">
        <f>I23</f>
        <v>277</v>
      </c>
      <c r="J24" s="7">
        <f>J23</f>
        <v>0</v>
      </c>
      <c r="K24" s="7">
        <f>K23</f>
        <v>2.0299999999999999E-2</v>
      </c>
      <c r="L24" s="1">
        <f>L23</f>
        <v>0.03</v>
      </c>
      <c r="M24" s="3">
        <f>O23</f>
        <v>53236.373512343853</v>
      </c>
      <c r="N24" s="10">
        <f t="shared" si="5"/>
        <v>56656.464717714167</v>
      </c>
      <c r="O24" s="2">
        <f t="shared" si="9"/>
        <v>55506.338483944572</v>
      </c>
    </row>
    <row r="25" spans="1:15" x14ac:dyDescent="0.3">
      <c r="A25">
        <f t="shared" si="11"/>
        <v>66</v>
      </c>
      <c r="B25">
        <f t="shared" si="11"/>
        <v>2038</v>
      </c>
      <c r="C25">
        <f t="shared" si="11"/>
        <v>23</v>
      </c>
      <c r="D25" s="2">
        <f t="shared" si="10"/>
        <v>1946</v>
      </c>
      <c r="E25" s="2">
        <f t="shared" si="10"/>
        <v>154</v>
      </c>
      <c r="F25" s="9">
        <f t="shared" si="1"/>
        <v>2100</v>
      </c>
      <c r="G25" s="2">
        <f t="shared" si="2"/>
        <v>680</v>
      </c>
      <c r="H25" s="2">
        <f t="shared" si="3"/>
        <v>1266</v>
      </c>
      <c r="I25" s="2">
        <f t="shared" si="12"/>
        <v>277</v>
      </c>
      <c r="J25" s="7">
        <f t="shared" si="12"/>
        <v>0</v>
      </c>
      <c r="K25" s="7">
        <f t="shared" si="12"/>
        <v>2.0299999999999999E-2</v>
      </c>
      <c r="L25" s="1">
        <f t="shared" si="12"/>
        <v>0.03</v>
      </c>
      <c r="M25" s="3">
        <f t="shared" si="8"/>
        <v>55506.338483944572</v>
      </c>
      <c r="N25" s="10">
        <f t="shared" si="5"/>
        <v>58994.528638462907</v>
      </c>
      <c r="O25" s="2">
        <f t="shared" si="9"/>
        <v>57796.939707102109</v>
      </c>
    </row>
    <row r="26" spans="1:15" x14ac:dyDescent="0.3">
      <c r="A26">
        <f t="shared" si="11"/>
        <v>67</v>
      </c>
      <c r="B26">
        <f t="shared" si="11"/>
        <v>2039</v>
      </c>
      <c r="C26">
        <f t="shared" si="11"/>
        <v>24</v>
      </c>
      <c r="D26" s="2">
        <f t="shared" si="10"/>
        <v>1946</v>
      </c>
      <c r="E26" s="2">
        <f t="shared" si="10"/>
        <v>154</v>
      </c>
      <c r="F26" s="9">
        <f t="shared" si="1"/>
        <v>2100</v>
      </c>
      <c r="G26" s="2">
        <f t="shared" si="2"/>
        <v>680</v>
      </c>
      <c r="H26" s="2">
        <f t="shared" si="3"/>
        <v>1266</v>
      </c>
      <c r="I26" s="2">
        <f t="shared" si="12"/>
        <v>277</v>
      </c>
      <c r="J26" s="7">
        <f t="shared" si="12"/>
        <v>0</v>
      </c>
      <c r="K26" s="7">
        <f t="shared" si="12"/>
        <v>2.0299999999999999E-2</v>
      </c>
      <c r="L26" s="1">
        <f t="shared" si="12"/>
        <v>0.03</v>
      </c>
      <c r="M26" s="3">
        <f t="shared" si="8"/>
        <v>57796.939707102109</v>
      </c>
      <c r="N26" s="10">
        <f t="shared" si="5"/>
        <v>61353.847898315173</v>
      </c>
      <c r="O26" s="12">
        <f t="shared" si="9"/>
        <v>60108.364785979378</v>
      </c>
    </row>
    <row r="28" spans="1:15" x14ac:dyDescent="0.3">
      <c r="A28" s="11" t="s">
        <v>14</v>
      </c>
      <c r="E28" s="2">
        <f>SUM(E2:E27)</f>
        <v>3850</v>
      </c>
      <c r="F28" s="2">
        <f>SUM(F2:F27)</f>
        <v>52500</v>
      </c>
      <c r="G28" s="2">
        <f>SUM(G2:G27)</f>
        <v>17000</v>
      </c>
      <c r="H28" s="2">
        <f>SUM(H2:H27)</f>
        <v>31650</v>
      </c>
    </row>
    <row r="29" spans="1:15" x14ac:dyDescent="0.3">
      <c r="A29" s="11"/>
      <c r="E29" s="2"/>
      <c r="F29" s="2"/>
      <c r="G29" s="2"/>
      <c r="H29" s="2"/>
    </row>
    <row r="30" spans="1:15" x14ac:dyDescent="0.3">
      <c r="A30" s="11" t="s">
        <v>22</v>
      </c>
      <c r="E30" s="2"/>
      <c r="F30" s="2"/>
      <c r="G30" s="2"/>
      <c r="H30" s="2"/>
    </row>
    <row r="32" spans="1:15" x14ac:dyDescent="0.3">
      <c r="A32" t="s">
        <v>17</v>
      </c>
      <c r="F32" s="2">
        <f>E28+G28</f>
        <v>20850</v>
      </c>
      <c r="G32" t="s">
        <v>18</v>
      </c>
    </row>
    <row r="34" spans="1:7" x14ac:dyDescent="0.3">
      <c r="A34" t="s">
        <v>19</v>
      </c>
      <c r="F34" s="2">
        <f>O26-F28</f>
        <v>7608.3647859793782</v>
      </c>
      <c r="G34" t="s">
        <v>20</v>
      </c>
    </row>
    <row r="35" spans="1:7" x14ac:dyDescent="0.3">
      <c r="F35" s="6">
        <v>0.42</v>
      </c>
      <c r="G35" t="s">
        <v>21</v>
      </c>
    </row>
    <row r="36" spans="1:7" x14ac:dyDescent="0.3">
      <c r="F36" s="2">
        <f>F34*F35/2</f>
        <v>1597.7566050556693</v>
      </c>
      <c r="G36" t="s">
        <v>23</v>
      </c>
    </row>
    <row r="38" spans="1:7" x14ac:dyDescent="0.3">
      <c r="A38" t="s">
        <v>24</v>
      </c>
      <c r="F38" s="12">
        <f>O26-F32-F36</f>
        <v>37660.608180923708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G42" sqref="G42"/>
    </sheetView>
  </sheetViews>
  <sheetFormatPr baseColWidth="10" defaultRowHeight="14.4" x14ac:dyDescent="0.3"/>
  <cols>
    <col min="1" max="1" width="4.88671875" bestFit="1" customWidth="1"/>
    <col min="2" max="2" width="6" bestFit="1" customWidth="1"/>
    <col min="3" max="3" width="5" customWidth="1"/>
    <col min="5" max="5" width="10.77734375" bestFit="1" customWidth="1"/>
    <col min="6" max="6" width="13.77734375" customWidth="1"/>
    <col min="7" max="7" width="14" customWidth="1"/>
    <col min="8" max="8" width="12.44140625" customWidth="1"/>
    <col min="10" max="10" width="8.6640625" style="7" customWidth="1"/>
    <col min="11" max="11" width="14.21875" style="7" bestFit="1" customWidth="1"/>
    <col min="12" max="12" width="4.109375" style="1" bestFit="1" customWidth="1"/>
    <col min="13" max="13" width="23.6640625" style="1" bestFit="1" customWidth="1"/>
    <col min="14" max="14" width="23.6640625" style="1" customWidth="1"/>
    <col min="15" max="15" width="16.44140625" customWidth="1"/>
  </cols>
  <sheetData>
    <row r="1" spans="1:15" x14ac:dyDescent="0.3">
      <c r="A1" t="s">
        <v>5</v>
      </c>
      <c r="B1" t="s">
        <v>0</v>
      </c>
      <c r="C1" t="s">
        <v>15</v>
      </c>
      <c r="D1" t="s">
        <v>1</v>
      </c>
      <c r="E1" t="s">
        <v>2</v>
      </c>
      <c r="F1" t="s">
        <v>11</v>
      </c>
      <c r="G1" t="s">
        <v>3</v>
      </c>
      <c r="H1" t="s">
        <v>4</v>
      </c>
      <c r="I1" t="s">
        <v>6</v>
      </c>
      <c r="J1" s="7" t="s">
        <v>10</v>
      </c>
      <c r="K1" s="7" t="s">
        <v>12</v>
      </c>
      <c r="L1" s="1" t="s">
        <v>7</v>
      </c>
      <c r="M1" s="1" t="s">
        <v>9</v>
      </c>
      <c r="N1" s="1" t="s">
        <v>13</v>
      </c>
      <c r="O1" t="s">
        <v>8</v>
      </c>
    </row>
    <row r="2" spans="1:15" x14ac:dyDescent="0.3">
      <c r="A2" s="11">
        <v>43</v>
      </c>
      <c r="B2" s="11">
        <v>2015</v>
      </c>
      <c r="C2" s="11">
        <v>0</v>
      </c>
      <c r="D2" s="4">
        <v>1946</v>
      </c>
      <c r="E2" s="4">
        <v>154</v>
      </c>
      <c r="F2" s="9">
        <f>D2+E2</f>
        <v>2100</v>
      </c>
      <c r="G2" s="4">
        <v>680</v>
      </c>
      <c r="H2" s="9">
        <f>D2-G2</f>
        <v>1266</v>
      </c>
      <c r="I2" s="4">
        <v>15.4</v>
      </c>
      <c r="J2" s="8">
        <v>0</v>
      </c>
      <c r="K2" s="8">
        <v>1.2E-2</v>
      </c>
      <c r="L2" s="6">
        <v>0.03</v>
      </c>
      <c r="M2" s="5">
        <v>8159</v>
      </c>
      <c r="N2" s="10">
        <f>M2*(1+L2)+F2*(1-J2)-I2</f>
        <v>10488.37</v>
      </c>
      <c r="O2" s="2">
        <f>N2*(1-K2)</f>
        <v>10362.50956</v>
      </c>
    </row>
    <row r="3" spans="1:15" x14ac:dyDescent="0.3">
      <c r="A3">
        <f>A2+1</f>
        <v>44</v>
      </c>
      <c r="B3">
        <f>B2+1</f>
        <v>2016</v>
      </c>
      <c r="C3">
        <f>C2+1</f>
        <v>1</v>
      </c>
      <c r="D3" s="2">
        <f t="shared" ref="D3:E18" si="0">D2</f>
        <v>1946</v>
      </c>
      <c r="E3" s="2">
        <f t="shared" si="0"/>
        <v>154</v>
      </c>
      <c r="F3" s="9">
        <f t="shared" ref="F3:F26" si="1">D3+E3</f>
        <v>2100</v>
      </c>
      <c r="G3" s="2">
        <f t="shared" ref="G3:G25" si="2">G2</f>
        <v>680</v>
      </c>
      <c r="H3" s="2">
        <f t="shared" ref="H3:H26" si="3">D3-G3</f>
        <v>1266</v>
      </c>
      <c r="I3" s="2">
        <f>I2</f>
        <v>15.4</v>
      </c>
      <c r="J3" s="7">
        <f t="shared" ref="J3:L18" si="4">J2</f>
        <v>0</v>
      </c>
      <c r="K3" s="7">
        <f t="shared" si="4"/>
        <v>1.2E-2</v>
      </c>
      <c r="L3" s="1">
        <f>L2</f>
        <v>0.03</v>
      </c>
      <c r="M3" s="3">
        <f>O2</f>
        <v>10362.50956</v>
      </c>
      <c r="N3" s="10">
        <f t="shared" ref="N3:N26" si="5">M3*(1+L3)+F3*(1-J3)-I3</f>
        <v>12757.984846800002</v>
      </c>
      <c r="O3" s="2">
        <f>N3*(1-K3)</f>
        <v>12604.889028638401</v>
      </c>
    </row>
    <row r="4" spans="1:15" x14ac:dyDescent="0.3">
      <c r="A4">
        <f t="shared" ref="A4:C19" si="6">A3+1</f>
        <v>45</v>
      </c>
      <c r="B4">
        <f t="shared" si="6"/>
        <v>2017</v>
      </c>
      <c r="C4">
        <f t="shared" si="6"/>
        <v>2</v>
      </c>
      <c r="D4" s="2">
        <f t="shared" si="0"/>
        <v>1946</v>
      </c>
      <c r="E4" s="2">
        <f t="shared" si="0"/>
        <v>154</v>
      </c>
      <c r="F4" s="9">
        <f t="shared" si="1"/>
        <v>2100</v>
      </c>
      <c r="G4" s="2">
        <f t="shared" si="2"/>
        <v>680</v>
      </c>
      <c r="H4" s="2">
        <f t="shared" si="3"/>
        <v>1266</v>
      </c>
      <c r="I4" s="2">
        <f t="shared" ref="I4:L19" si="7">I3</f>
        <v>15.4</v>
      </c>
      <c r="J4" s="7">
        <f t="shared" si="4"/>
        <v>0</v>
      </c>
      <c r="K4" s="7">
        <f t="shared" si="4"/>
        <v>1.2E-2</v>
      </c>
      <c r="L4" s="1">
        <f t="shared" si="4"/>
        <v>0.03</v>
      </c>
      <c r="M4" s="3">
        <f>O3</f>
        <v>12604.889028638401</v>
      </c>
      <c r="N4" s="10">
        <f t="shared" si="5"/>
        <v>15067.635699497554</v>
      </c>
      <c r="O4" s="2">
        <f>N4*(1-K4)</f>
        <v>14886.824071103583</v>
      </c>
    </row>
    <row r="5" spans="1:15" x14ac:dyDescent="0.3">
      <c r="A5">
        <f t="shared" si="6"/>
        <v>46</v>
      </c>
      <c r="B5">
        <f t="shared" si="6"/>
        <v>2018</v>
      </c>
      <c r="C5">
        <f t="shared" si="6"/>
        <v>3</v>
      </c>
      <c r="D5" s="2">
        <f t="shared" si="0"/>
        <v>1946</v>
      </c>
      <c r="E5" s="2">
        <f t="shared" si="0"/>
        <v>154</v>
      </c>
      <c r="F5" s="9">
        <f t="shared" si="1"/>
        <v>2100</v>
      </c>
      <c r="G5" s="2">
        <f t="shared" si="2"/>
        <v>680</v>
      </c>
      <c r="H5" s="2">
        <f t="shared" si="3"/>
        <v>1266</v>
      </c>
      <c r="I5" s="2">
        <f t="shared" si="7"/>
        <v>15.4</v>
      </c>
      <c r="J5" s="7">
        <f t="shared" si="4"/>
        <v>0</v>
      </c>
      <c r="K5" s="7">
        <f t="shared" si="4"/>
        <v>1.2E-2</v>
      </c>
      <c r="L5" s="1">
        <f t="shared" si="4"/>
        <v>0.03</v>
      </c>
      <c r="M5" s="3">
        <f t="shared" ref="M5:M25" si="8">O4</f>
        <v>14886.824071103583</v>
      </c>
      <c r="N5" s="10">
        <f t="shared" si="5"/>
        <v>17418.028793236692</v>
      </c>
      <c r="O5" s="2">
        <f t="shared" ref="O5:O25" si="9">N5*(1-K5)</f>
        <v>17209.012447717851</v>
      </c>
    </row>
    <row r="6" spans="1:15" x14ac:dyDescent="0.3">
      <c r="A6">
        <f t="shared" si="6"/>
        <v>47</v>
      </c>
      <c r="B6">
        <f t="shared" si="6"/>
        <v>2019</v>
      </c>
      <c r="C6">
        <f t="shared" si="6"/>
        <v>4</v>
      </c>
      <c r="D6" s="2">
        <f t="shared" si="0"/>
        <v>1946</v>
      </c>
      <c r="E6" s="2">
        <f t="shared" si="0"/>
        <v>154</v>
      </c>
      <c r="F6" s="9">
        <f t="shared" si="1"/>
        <v>2100</v>
      </c>
      <c r="G6" s="2">
        <f t="shared" si="2"/>
        <v>680</v>
      </c>
      <c r="H6" s="2">
        <f t="shared" si="3"/>
        <v>1266</v>
      </c>
      <c r="I6" s="2">
        <f t="shared" si="7"/>
        <v>15.4</v>
      </c>
      <c r="J6" s="7">
        <f t="shared" si="4"/>
        <v>0</v>
      </c>
      <c r="K6" s="7">
        <f t="shared" si="4"/>
        <v>1.2E-2</v>
      </c>
      <c r="L6" s="1">
        <f t="shared" si="4"/>
        <v>0.03</v>
      </c>
      <c r="M6" s="3">
        <f t="shared" si="8"/>
        <v>17209.012447717851</v>
      </c>
      <c r="N6" s="10">
        <f t="shared" si="5"/>
        <v>19809.882821149386</v>
      </c>
      <c r="O6" s="2">
        <f t="shared" si="9"/>
        <v>19572.164227295594</v>
      </c>
    </row>
    <row r="7" spans="1:15" x14ac:dyDescent="0.3">
      <c r="A7">
        <f t="shared" si="6"/>
        <v>48</v>
      </c>
      <c r="B7">
        <f t="shared" si="6"/>
        <v>2020</v>
      </c>
      <c r="C7">
        <f t="shared" si="6"/>
        <v>5</v>
      </c>
      <c r="D7" s="2">
        <f t="shared" si="0"/>
        <v>1946</v>
      </c>
      <c r="E7" s="2">
        <f t="shared" si="0"/>
        <v>154</v>
      </c>
      <c r="F7" s="9">
        <f t="shared" si="1"/>
        <v>2100</v>
      </c>
      <c r="G7" s="2">
        <f t="shared" si="2"/>
        <v>680</v>
      </c>
      <c r="H7" s="2">
        <f t="shared" si="3"/>
        <v>1266</v>
      </c>
      <c r="I7" s="2">
        <f t="shared" si="7"/>
        <v>15.4</v>
      </c>
      <c r="J7" s="7">
        <f t="shared" si="4"/>
        <v>0</v>
      </c>
      <c r="K7" s="7">
        <f t="shared" si="4"/>
        <v>1.2E-2</v>
      </c>
      <c r="L7" s="1">
        <f t="shared" si="4"/>
        <v>0.03</v>
      </c>
      <c r="M7" s="3">
        <f t="shared" si="8"/>
        <v>19572.164227295594</v>
      </c>
      <c r="N7" s="10">
        <f t="shared" si="5"/>
        <v>22243.929154114459</v>
      </c>
      <c r="O7" s="2">
        <f t="shared" si="9"/>
        <v>21977.002004265087</v>
      </c>
    </row>
    <row r="8" spans="1:15" x14ac:dyDescent="0.3">
      <c r="A8">
        <f t="shared" si="6"/>
        <v>49</v>
      </c>
      <c r="B8">
        <f t="shared" si="6"/>
        <v>2021</v>
      </c>
      <c r="C8">
        <f t="shared" si="6"/>
        <v>6</v>
      </c>
      <c r="D8" s="2">
        <f t="shared" si="0"/>
        <v>1946</v>
      </c>
      <c r="E8" s="2">
        <f t="shared" si="0"/>
        <v>154</v>
      </c>
      <c r="F8" s="9">
        <f t="shared" si="1"/>
        <v>2100</v>
      </c>
      <c r="G8" s="2">
        <f t="shared" si="2"/>
        <v>680</v>
      </c>
      <c r="H8" s="2">
        <f t="shared" si="3"/>
        <v>1266</v>
      </c>
      <c r="I8" s="2">
        <f t="shared" si="7"/>
        <v>15.4</v>
      </c>
      <c r="J8" s="7">
        <f t="shared" si="4"/>
        <v>0</v>
      </c>
      <c r="K8" s="7">
        <f t="shared" si="4"/>
        <v>1.2E-2</v>
      </c>
      <c r="L8" s="1">
        <f t="shared" si="4"/>
        <v>0.03</v>
      </c>
      <c r="M8" s="3">
        <f t="shared" si="8"/>
        <v>21977.002004265087</v>
      </c>
      <c r="N8" s="10">
        <f t="shared" si="5"/>
        <v>24720.91206439304</v>
      </c>
      <c r="O8" s="2">
        <f t="shared" si="9"/>
        <v>24424.261119620322</v>
      </c>
    </row>
    <row r="9" spans="1:15" x14ac:dyDescent="0.3">
      <c r="A9">
        <f t="shared" si="6"/>
        <v>50</v>
      </c>
      <c r="B9">
        <f t="shared" si="6"/>
        <v>2022</v>
      </c>
      <c r="C9">
        <f t="shared" si="6"/>
        <v>7</v>
      </c>
      <c r="D9" s="2">
        <f t="shared" si="0"/>
        <v>1946</v>
      </c>
      <c r="E9" s="2">
        <f t="shared" si="0"/>
        <v>154</v>
      </c>
      <c r="F9" s="9">
        <f t="shared" si="1"/>
        <v>2100</v>
      </c>
      <c r="G9" s="2">
        <f t="shared" si="2"/>
        <v>680</v>
      </c>
      <c r="H9" s="2">
        <f t="shared" si="3"/>
        <v>1266</v>
      </c>
      <c r="I9" s="2">
        <f t="shared" si="7"/>
        <v>15.4</v>
      </c>
      <c r="J9" s="7">
        <f t="shared" si="4"/>
        <v>0</v>
      </c>
      <c r="K9" s="7">
        <f t="shared" si="4"/>
        <v>1.2E-2</v>
      </c>
      <c r="L9" s="1">
        <f t="shared" si="4"/>
        <v>0.03</v>
      </c>
      <c r="M9" s="3">
        <f t="shared" si="8"/>
        <v>24424.261119620322</v>
      </c>
      <c r="N9" s="10">
        <f t="shared" si="5"/>
        <v>27241.588953208931</v>
      </c>
      <c r="O9" s="2">
        <f t="shared" si="9"/>
        <v>26914.689885770425</v>
      </c>
    </row>
    <row r="10" spans="1:15" x14ac:dyDescent="0.3">
      <c r="A10">
        <f t="shared" si="6"/>
        <v>51</v>
      </c>
      <c r="B10">
        <f t="shared" si="6"/>
        <v>2023</v>
      </c>
      <c r="C10">
        <f t="shared" si="6"/>
        <v>8</v>
      </c>
      <c r="D10" s="2">
        <f t="shared" si="0"/>
        <v>1946</v>
      </c>
      <c r="E10" s="2">
        <f t="shared" si="0"/>
        <v>154</v>
      </c>
      <c r="F10" s="9">
        <f t="shared" si="1"/>
        <v>2100</v>
      </c>
      <c r="G10" s="2">
        <f t="shared" si="2"/>
        <v>680</v>
      </c>
      <c r="H10" s="2">
        <f t="shared" si="3"/>
        <v>1266</v>
      </c>
      <c r="I10" s="2">
        <f t="shared" si="7"/>
        <v>15.4</v>
      </c>
      <c r="J10" s="7">
        <f t="shared" si="4"/>
        <v>0</v>
      </c>
      <c r="K10" s="7">
        <f t="shared" si="4"/>
        <v>1.2E-2</v>
      </c>
      <c r="L10" s="1">
        <f t="shared" si="4"/>
        <v>0.03</v>
      </c>
      <c r="M10" s="3">
        <f t="shared" si="8"/>
        <v>26914.689885770425</v>
      </c>
      <c r="N10" s="10">
        <f t="shared" si="5"/>
        <v>29806.730582343538</v>
      </c>
      <c r="O10" s="2">
        <f t="shared" si="9"/>
        <v>29449.049815355414</v>
      </c>
    </row>
    <row r="11" spans="1:15" x14ac:dyDescent="0.3">
      <c r="A11">
        <f t="shared" si="6"/>
        <v>52</v>
      </c>
      <c r="B11">
        <f t="shared" si="6"/>
        <v>2024</v>
      </c>
      <c r="C11">
        <f t="shared" si="6"/>
        <v>9</v>
      </c>
      <c r="D11" s="2">
        <f t="shared" si="0"/>
        <v>1946</v>
      </c>
      <c r="E11" s="2">
        <f t="shared" si="0"/>
        <v>154</v>
      </c>
      <c r="F11" s="9">
        <f t="shared" si="1"/>
        <v>2100</v>
      </c>
      <c r="G11" s="2">
        <f t="shared" si="2"/>
        <v>680</v>
      </c>
      <c r="H11" s="2">
        <f t="shared" si="3"/>
        <v>1266</v>
      </c>
      <c r="I11" s="2">
        <f t="shared" si="7"/>
        <v>15.4</v>
      </c>
      <c r="J11" s="7">
        <f t="shared" si="4"/>
        <v>0</v>
      </c>
      <c r="K11" s="7">
        <f t="shared" si="4"/>
        <v>1.2E-2</v>
      </c>
      <c r="L11" s="1">
        <f t="shared" si="4"/>
        <v>0.03</v>
      </c>
      <c r="M11" s="3">
        <f t="shared" si="8"/>
        <v>29449.049815355414</v>
      </c>
      <c r="N11" s="10">
        <f t="shared" si="5"/>
        <v>32417.121309816077</v>
      </c>
      <c r="O11" s="2">
        <f t="shared" si="9"/>
        <v>32028.115854098283</v>
      </c>
    </row>
    <row r="12" spans="1:15" x14ac:dyDescent="0.3">
      <c r="A12">
        <f t="shared" si="6"/>
        <v>53</v>
      </c>
      <c r="B12">
        <f t="shared" si="6"/>
        <v>2025</v>
      </c>
      <c r="C12">
        <f t="shared" si="6"/>
        <v>10</v>
      </c>
      <c r="D12" s="2">
        <f t="shared" si="0"/>
        <v>1946</v>
      </c>
      <c r="E12" s="2">
        <f t="shared" si="0"/>
        <v>154</v>
      </c>
      <c r="F12" s="9">
        <f t="shared" si="1"/>
        <v>2100</v>
      </c>
      <c r="G12" s="2">
        <f t="shared" si="2"/>
        <v>680</v>
      </c>
      <c r="H12" s="2">
        <f t="shared" si="3"/>
        <v>1266</v>
      </c>
      <c r="I12" s="2">
        <f t="shared" si="7"/>
        <v>15.4</v>
      </c>
      <c r="J12" s="7">
        <f t="shared" si="4"/>
        <v>0</v>
      </c>
      <c r="K12" s="7">
        <f t="shared" si="4"/>
        <v>1.2E-2</v>
      </c>
      <c r="L12" s="1">
        <f t="shared" si="4"/>
        <v>0.03</v>
      </c>
      <c r="M12" s="3">
        <f t="shared" si="8"/>
        <v>32028.115854098283</v>
      </c>
      <c r="N12" s="10">
        <f t="shared" si="5"/>
        <v>35073.559329721233</v>
      </c>
      <c r="O12" s="2">
        <f t="shared" si="9"/>
        <v>34652.676617764577</v>
      </c>
    </row>
    <row r="13" spans="1:15" x14ac:dyDescent="0.3">
      <c r="A13">
        <f t="shared" si="6"/>
        <v>54</v>
      </c>
      <c r="B13">
        <f t="shared" si="6"/>
        <v>2026</v>
      </c>
      <c r="C13">
        <f t="shared" si="6"/>
        <v>11</v>
      </c>
      <c r="D13" s="2">
        <f t="shared" si="0"/>
        <v>1946</v>
      </c>
      <c r="E13" s="2">
        <f t="shared" si="0"/>
        <v>154</v>
      </c>
      <c r="F13" s="9">
        <f t="shared" si="1"/>
        <v>2100</v>
      </c>
      <c r="G13" s="2">
        <f t="shared" si="2"/>
        <v>680</v>
      </c>
      <c r="H13" s="2">
        <f t="shared" si="3"/>
        <v>1266</v>
      </c>
      <c r="I13" s="2">
        <f t="shared" si="7"/>
        <v>15.4</v>
      </c>
      <c r="J13" s="7">
        <f t="shared" si="4"/>
        <v>0</v>
      </c>
      <c r="K13" s="7">
        <f t="shared" si="4"/>
        <v>1.2E-2</v>
      </c>
      <c r="L13" s="1">
        <f t="shared" si="4"/>
        <v>0.03</v>
      </c>
      <c r="M13" s="3">
        <f t="shared" si="8"/>
        <v>34652.676617764577</v>
      </c>
      <c r="N13" s="10">
        <f t="shared" si="5"/>
        <v>37776.856916297511</v>
      </c>
      <c r="O13" s="2">
        <f t="shared" si="9"/>
        <v>37323.534633301941</v>
      </c>
    </row>
    <row r="14" spans="1:15" x14ac:dyDescent="0.3">
      <c r="A14">
        <f t="shared" si="6"/>
        <v>55</v>
      </c>
      <c r="B14">
        <f t="shared" si="6"/>
        <v>2027</v>
      </c>
      <c r="C14">
        <f t="shared" si="6"/>
        <v>12</v>
      </c>
      <c r="D14" s="2">
        <f t="shared" si="0"/>
        <v>1946</v>
      </c>
      <c r="E14" s="2">
        <f t="shared" si="0"/>
        <v>154</v>
      </c>
      <c r="F14" s="9">
        <f t="shared" si="1"/>
        <v>2100</v>
      </c>
      <c r="G14" s="2">
        <f t="shared" si="2"/>
        <v>680</v>
      </c>
      <c r="H14" s="2">
        <f t="shared" si="3"/>
        <v>1266</v>
      </c>
      <c r="I14" s="2">
        <f t="shared" si="7"/>
        <v>15.4</v>
      </c>
      <c r="J14" s="7">
        <f t="shared" si="4"/>
        <v>0</v>
      </c>
      <c r="K14" s="7">
        <f t="shared" si="4"/>
        <v>1.2E-2</v>
      </c>
      <c r="L14" s="1">
        <f t="shared" si="4"/>
        <v>0.03</v>
      </c>
      <c r="M14" s="3">
        <f t="shared" si="8"/>
        <v>37323.534633301941</v>
      </c>
      <c r="N14" s="10">
        <f t="shared" si="5"/>
        <v>40527.840672300998</v>
      </c>
      <c r="O14" s="2">
        <f t="shared" si="9"/>
        <v>40041.506584233386</v>
      </c>
    </row>
    <row r="15" spans="1:15" x14ac:dyDescent="0.3">
      <c r="A15">
        <f t="shared" si="6"/>
        <v>56</v>
      </c>
      <c r="B15">
        <f t="shared" si="6"/>
        <v>2028</v>
      </c>
      <c r="C15">
        <f t="shared" si="6"/>
        <v>13</v>
      </c>
      <c r="D15" s="2">
        <f t="shared" si="0"/>
        <v>1946</v>
      </c>
      <c r="E15" s="2">
        <f t="shared" si="0"/>
        <v>154</v>
      </c>
      <c r="F15" s="9">
        <f t="shared" si="1"/>
        <v>2100</v>
      </c>
      <c r="G15" s="2">
        <f t="shared" si="2"/>
        <v>680</v>
      </c>
      <c r="H15" s="2">
        <f t="shared" si="3"/>
        <v>1266</v>
      </c>
      <c r="I15" s="2">
        <f t="shared" si="7"/>
        <v>15.4</v>
      </c>
      <c r="J15" s="7">
        <f t="shared" si="4"/>
        <v>0</v>
      </c>
      <c r="K15" s="7">
        <f t="shared" si="4"/>
        <v>1.2E-2</v>
      </c>
      <c r="L15" s="1">
        <f t="shared" si="4"/>
        <v>0.03</v>
      </c>
      <c r="M15" s="3">
        <f t="shared" si="8"/>
        <v>40041.506584233386</v>
      </c>
      <c r="N15" s="10">
        <f t="shared" si="5"/>
        <v>43327.351781760386</v>
      </c>
      <c r="O15" s="2">
        <f t="shared" si="9"/>
        <v>42807.423560379262</v>
      </c>
    </row>
    <row r="16" spans="1:15" x14ac:dyDescent="0.3">
      <c r="A16">
        <f t="shared" si="6"/>
        <v>57</v>
      </c>
      <c r="B16">
        <f t="shared" si="6"/>
        <v>2029</v>
      </c>
      <c r="C16">
        <f t="shared" si="6"/>
        <v>14</v>
      </c>
      <c r="D16" s="2">
        <f t="shared" si="0"/>
        <v>1946</v>
      </c>
      <c r="E16" s="2">
        <f t="shared" si="0"/>
        <v>154</v>
      </c>
      <c r="F16" s="9">
        <f t="shared" si="1"/>
        <v>2100</v>
      </c>
      <c r="G16" s="2">
        <f t="shared" si="2"/>
        <v>680</v>
      </c>
      <c r="H16" s="2">
        <f t="shared" si="3"/>
        <v>1266</v>
      </c>
      <c r="I16" s="2">
        <f t="shared" si="7"/>
        <v>15.4</v>
      </c>
      <c r="J16" s="7">
        <f t="shared" si="4"/>
        <v>0</v>
      </c>
      <c r="K16" s="7">
        <f t="shared" si="4"/>
        <v>1.2E-2</v>
      </c>
      <c r="L16" s="1">
        <f t="shared" si="4"/>
        <v>0.03</v>
      </c>
      <c r="M16" s="3">
        <f t="shared" si="8"/>
        <v>42807.423560379262</v>
      </c>
      <c r="N16" s="10">
        <f t="shared" si="5"/>
        <v>46176.24626719064</v>
      </c>
      <c r="O16" s="2">
        <f t="shared" si="9"/>
        <v>45622.131311984354</v>
      </c>
    </row>
    <row r="17" spans="1:15" x14ac:dyDescent="0.3">
      <c r="A17">
        <f t="shared" si="6"/>
        <v>58</v>
      </c>
      <c r="B17">
        <f t="shared" si="6"/>
        <v>2030</v>
      </c>
      <c r="C17">
        <f t="shared" si="6"/>
        <v>15</v>
      </c>
      <c r="D17" s="2">
        <f t="shared" si="0"/>
        <v>1946</v>
      </c>
      <c r="E17" s="2">
        <f t="shared" si="0"/>
        <v>154</v>
      </c>
      <c r="F17" s="9">
        <f t="shared" si="1"/>
        <v>2100</v>
      </c>
      <c r="G17" s="2">
        <f t="shared" si="2"/>
        <v>680</v>
      </c>
      <c r="H17" s="2">
        <f t="shared" si="3"/>
        <v>1266</v>
      </c>
      <c r="I17" s="2">
        <f t="shared" si="7"/>
        <v>15.4</v>
      </c>
      <c r="J17" s="7">
        <f t="shared" si="4"/>
        <v>0</v>
      </c>
      <c r="K17" s="7">
        <f t="shared" si="4"/>
        <v>1.2E-2</v>
      </c>
      <c r="L17" s="1">
        <f t="shared" si="4"/>
        <v>0.03</v>
      </c>
      <c r="M17" s="3">
        <f t="shared" si="8"/>
        <v>45622.131311984354</v>
      </c>
      <c r="N17" s="10">
        <f t="shared" si="5"/>
        <v>49075.395251343885</v>
      </c>
      <c r="O17" s="2">
        <f t="shared" si="9"/>
        <v>48486.490508327755</v>
      </c>
    </row>
    <row r="18" spans="1:15" x14ac:dyDescent="0.3">
      <c r="A18">
        <f t="shared" si="6"/>
        <v>59</v>
      </c>
      <c r="B18">
        <f t="shared" si="6"/>
        <v>2031</v>
      </c>
      <c r="C18">
        <f t="shared" si="6"/>
        <v>16</v>
      </c>
      <c r="D18" s="2">
        <f t="shared" si="0"/>
        <v>1946</v>
      </c>
      <c r="E18" s="2">
        <f t="shared" si="0"/>
        <v>154</v>
      </c>
      <c r="F18" s="9">
        <f t="shared" si="1"/>
        <v>2100</v>
      </c>
      <c r="G18" s="2">
        <f t="shared" si="2"/>
        <v>680</v>
      </c>
      <c r="H18" s="2">
        <f t="shared" si="3"/>
        <v>1266</v>
      </c>
      <c r="I18" s="2">
        <f t="shared" si="7"/>
        <v>15.4</v>
      </c>
      <c r="J18" s="7">
        <f t="shared" si="4"/>
        <v>0</v>
      </c>
      <c r="K18" s="7">
        <f t="shared" si="4"/>
        <v>1.2E-2</v>
      </c>
      <c r="L18" s="1">
        <f t="shared" si="4"/>
        <v>0.03</v>
      </c>
      <c r="M18" s="3">
        <f t="shared" si="8"/>
        <v>48486.490508327755</v>
      </c>
      <c r="N18" s="10">
        <f t="shared" si="5"/>
        <v>52025.685223577588</v>
      </c>
      <c r="O18" s="2">
        <f t="shared" si="9"/>
        <v>51401.377000894659</v>
      </c>
    </row>
    <row r="19" spans="1:15" x14ac:dyDescent="0.3">
      <c r="A19">
        <f t="shared" si="6"/>
        <v>60</v>
      </c>
      <c r="B19">
        <f t="shared" si="6"/>
        <v>2032</v>
      </c>
      <c r="C19">
        <f t="shared" si="6"/>
        <v>17</v>
      </c>
      <c r="D19" s="2">
        <f t="shared" ref="D19:E25" si="10">D18</f>
        <v>1946</v>
      </c>
      <c r="E19" s="2">
        <f t="shared" si="10"/>
        <v>154</v>
      </c>
      <c r="F19" s="9">
        <f t="shared" si="1"/>
        <v>2100</v>
      </c>
      <c r="G19" s="2">
        <f t="shared" si="2"/>
        <v>680</v>
      </c>
      <c r="H19" s="2">
        <f t="shared" si="3"/>
        <v>1266</v>
      </c>
      <c r="I19" s="2">
        <f t="shared" si="7"/>
        <v>15.4</v>
      </c>
      <c r="J19" s="7">
        <f t="shared" si="7"/>
        <v>0</v>
      </c>
      <c r="K19" s="7">
        <f t="shared" si="7"/>
        <v>1.2E-2</v>
      </c>
      <c r="L19" s="1">
        <f t="shared" si="7"/>
        <v>0.03</v>
      </c>
      <c r="M19" s="3">
        <f t="shared" si="8"/>
        <v>51401.377000894659</v>
      </c>
      <c r="N19" s="10">
        <f t="shared" si="5"/>
        <v>55028.0183109215</v>
      </c>
      <c r="O19" s="2">
        <f t="shared" si="9"/>
        <v>54367.682091190443</v>
      </c>
    </row>
    <row r="20" spans="1:15" x14ac:dyDescent="0.3">
      <c r="A20">
        <f t="shared" ref="A20:C25" si="11">A19+1</f>
        <v>61</v>
      </c>
      <c r="B20">
        <f t="shared" si="11"/>
        <v>2033</v>
      </c>
      <c r="C20">
        <f t="shared" si="11"/>
        <v>18</v>
      </c>
      <c r="D20" s="2">
        <f t="shared" si="10"/>
        <v>1946</v>
      </c>
      <c r="E20" s="2">
        <f t="shared" si="10"/>
        <v>154</v>
      </c>
      <c r="F20" s="9">
        <f t="shared" si="1"/>
        <v>2100</v>
      </c>
      <c r="G20" s="2">
        <f t="shared" si="2"/>
        <v>680</v>
      </c>
      <c r="H20" s="2">
        <f t="shared" si="3"/>
        <v>1266</v>
      </c>
      <c r="I20" s="2">
        <f t="shared" ref="I20:L25" si="12">I19</f>
        <v>15.4</v>
      </c>
      <c r="J20" s="7">
        <f t="shared" si="12"/>
        <v>0</v>
      </c>
      <c r="K20" s="7">
        <f t="shared" si="12"/>
        <v>1.2E-2</v>
      </c>
      <c r="L20" s="1">
        <f t="shared" si="12"/>
        <v>0.03</v>
      </c>
      <c r="M20" s="3">
        <f t="shared" si="8"/>
        <v>54367.682091190443</v>
      </c>
      <c r="N20" s="10">
        <f t="shared" si="5"/>
        <v>58083.31255392616</v>
      </c>
      <c r="O20" s="2">
        <f t="shared" si="9"/>
        <v>57386.312803279048</v>
      </c>
    </row>
    <row r="21" spans="1:15" x14ac:dyDescent="0.3">
      <c r="A21">
        <f t="shared" si="11"/>
        <v>62</v>
      </c>
      <c r="B21">
        <f t="shared" si="11"/>
        <v>2034</v>
      </c>
      <c r="C21">
        <f t="shared" si="11"/>
        <v>19</v>
      </c>
      <c r="D21" s="2">
        <f t="shared" si="10"/>
        <v>1946</v>
      </c>
      <c r="E21" s="2">
        <f t="shared" si="10"/>
        <v>154</v>
      </c>
      <c r="F21" s="9">
        <f t="shared" si="1"/>
        <v>2100</v>
      </c>
      <c r="G21" s="2">
        <f t="shared" si="2"/>
        <v>680</v>
      </c>
      <c r="H21" s="2">
        <f t="shared" si="3"/>
        <v>1266</v>
      </c>
      <c r="I21" s="2">
        <f t="shared" si="12"/>
        <v>15.4</v>
      </c>
      <c r="J21" s="7">
        <f t="shared" si="12"/>
        <v>0</v>
      </c>
      <c r="K21" s="7">
        <f t="shared" si="12"/>
        <v>1.2E-2</v>
      </c>
      <c r="L21" s="1">
        <f t="shared" si="12"/>
        <v>0.03</v>
      </c>
      <c r="M21" s="3">
        <f t="shared" si="8"/>
        <v>57386.312803279048</v>
      </c>
      <c r="N21" s="10">
        <f t="shared" si="5"/>
        <v>61192.502187377417</v>
      </c>
      <c r="O21" s="2">
        <f t="shared" si="9"/>
        <v>60458.192161128885</v>
      </c>
    </row>
    <row r="22" spans="1:15" x14ac:dyDescent="0.3">
      <c r="A22">
        <f t="shared" si="11"/>
        <v>63</v>
      </c>
      <c r="B22">
        <f t="shared" si="11"/>
        <v>2035</v>
      </c>
      <c r="C22">
        <f t="shared" si="11"/>
        <v>20</v>
      </c>
      <c r="D22" s="2">
        <f t="shared" si="10"/>
        <v>1946</v>
      </c>
      <c r="E22" s="2">
        <f t="shared" si="10"/>
        <v>154</v>
      </c>
      <c r="F22" s="9">
        <f t="shared" si="1"/>
        <v>2100</v>
      </c>
      <c r="G22" s="2">
        <f t="shared" si="2"/>
        <v>680</v>
      </c>
      <c r="H22" s="2">
        <f t="shared" si="3"/>
        <v>1266</v>
      </c>
      <c r="I22" s="2">
        <f t="shared" si="12"/>
        <v>15.4</v>
      </c>
      <c r="J22" s="7">
        <f t="shared" si="12"/>
        <v>0</v>
      </c>
      <c r="K22" s="7">
        <f t="shared" si="12"/>
        <v>1.2E-2</v>
      </c>
      <c r="L22" s="1">
        <f t="shared" si="12"/>
        <v>0.03</v>
      </c>
      <c r="M22" s="3">
        <f t="shared" si="8"/>
        <v>60458.192161128885</v>
      </c>
      <c r="N22" s="10">
        <f t="shared" si="5"/>
        <v>64356.537925962752</v>
      </c>
      <c r="O22" s="2">
        <f t="shared" si="9"/>
        <v>63584.259470851197</v>
      </c>
    </row>
    <row r="23" spans="1:15" x14ac:dyDescent="0.3">
      <c r="A23">
        <f t="shared" si="11"/>
        <v>64</v>
      </c>
      <c r="B23">
        <f t="shared" si="11"/>
        <v>2036</v>
      </c>
      <c r="C23">
        <f t="shared" si="11"/>
        <v>21</v>
      </c>
      <c r="D23" s="2">
        <f t="shared" si="10"/>
        <v>1946</v>
      </c>
      <c r="E23" s="2">
        <f t="shared" si="10"/>
        <v>154</v>
      </c>
      <c r="F23" s="9">
        <f t="shared" si="1"/>
        <v>2100</v>
      </c>
      <c r="G23" s="2">
        <f t="shared" si="2"/>
        <v>680</v>
      </c>
      <c r="H23" s="2">
        <f t="shared" si="3"/>
        <v>1266</v>
      </c>
      <c r="I23" s="2">
        <f t="shared" si="12"/>
        <v>15.4</v>
      </c>
      <c r="J23" s="7">
        <f t="shared" si="12"/>
        <v>0</v>
      </c>
      <c r="K23" s="7">
        <f t="shared" si="12"/>
        <v>1.2E-2</v>
      </c>
      <c r="L23" s="1">
        <f t="shared" si="12"/>
        <v>0.03</v>
      </c>
      <c r="M23" s="3">
        <f t="shared" si="8"/>
        <v>63584.259470851197</v>
      </c>
      <c r="N23" s="10">
        <f t="shared" si="5"/>
        <v>67576.38725497674</v>
      </c>
      <c r="O23" s="2">
        <f t="shared" si="9"/>
        <v>66765.470607917014</v>
      </c>
    </row>
    <row r="24" spans="1:15" x14ac:dyDescent="0.3">
      <c r="A24">
        <f t="shared" si="11"/>
        <v>65</v>
      </c>
      <c r="B24">
        <f t="shared" si="11"/>
        <v>2037</v>
      </c>
      <c r="C24">
        <f t="shared" si="11"/>
        <v>22</v>
      </c>
      <c r="D24" s="2">
        <f t="shared" si="10"/>
        <v>1946</v>
      </c>
      <c r="E24" s="2">
        <f t="shared" si="10"/>
        <v>154</v>
      </c>
      <c r="F24" s="9">
        <f t="shared" si="1"/>
        <v>2100</v>
      </c>
      <c r="G24" s="2">
        <f t="shared" si="2"/>
        <v>680</v>
      </c>
      <c r="H24" s="2">
        <f t="shared" si="3"/>
        <v>1266</v>
      </c>
      <c r="I24" s="2">
        <f t="shared" si="12"/>
        <v>15.4</v>
      </c>
      <c r="J24" s="7">
        <f t="shared" si="12"/>
        <v>0</v>
      </c>
      <c r="K24" s="7">
        <f t="shared" si="12"/>
        <v>1.2E-2</v>
      </c>
      <c r="L24" s="1">
        <f t="shared" si="12"/>
        <v>0.03</v>
      </c>
      <c r="M24" s="3">
        <f t="shared" si="8"/>
        <v>66765.470607917014</v>
      </c>
      <c r="N24" s="10">
        <f t="shared" si="5"/>
        <v>70853.034726154525</v>
      </c>
      <c r="O24" s="2">
        <f t="shared" si="9"/>
        <v>70002.798309440666</v>
      </c>
    </row>
    <row r="25" spans="1:15" x14ac:dyDescent="0.3">
      <c r="A25">
        <f t="shared" si="11"/>
        <v>66</v>
      </c>
      <c r="B25">
        <f t="shared" si="11"/>
        <v>2038</v>
      </c>
      <c r="C25">
        <f t="shared" si="11"/>
        <v>23</v>
      </c>
      <c r="D25" s="2">
        <f t="shared" si="10"/>
        <v>1946</v>
      </c>
      <c r="E25" s="2">
        <f t="shared" si="10"/>
        <v>154</v>
      </c>
      <c r="F25" s="9">
        <f t="shared" si="1"/>
        <v>2100</v>
      </c>
      <c r="G25" s="2">
        <f t="shared" si="2"/>
        <v>680</v>
      </c>
      <c r="H25" s="2">
        <f t="shared" si="3"/>
        <v>1266</v>
      </c>
      <c r="I25" s="2">
        <f t="shared" si="12"/>
        <v>15.4</v>
      </c>
      <c r="J25" s="7">
        <f t="shared" si="12"/>
        <v>0</v>
      </c>
      <c r="K25" s="7">
        <f t="shared" si="12"/>
        <v>1.2E-2</v>
      </c>
      <c r="L25" s="1">
        <f t="shared" si="12"/>
        <v>0.03</v>
      </c>
      <c r="M25" s="3">
        <f t="shared" si="8"/>
        <v>70002.798309440666</v>
      </c>
      <c r="N25" s="10">
        <f t="shared" si="5"/>
        <v>74187.482258723889</v>
      </c>
      <c r="O25" s="2">
        <f t="shared" si="9"/>
        <v>73297.232471619194</v>
      </c>
    </row>
    <row r="26" spans="1:15" x14ac:dyDescent="0.3">
      <c r="A26">
        <f>A25+1</f>
        <v>67</v>
      </c>
      <c r="B26">
        <f>B25+1</f>
        <v>2039</v>
      </c>
      <c r="C26">
        <f>C25+1</f>
        <v>24</v>
      </c>
      <c r="D26" s="2">
        <f>D25</f>
        <v>1946</v>
      </c>
      <c r="E26" s="2">
        <f>E25</f>
        <v>154</v>
      </c>
      <c r="F26" s="9">
        <f t="shared" si="1"/>
        <v>2100</v>
      </c>
      <c r="G26" s="2">
        <f>G25</f>
        <v>680</v>
      </c>
      <c r="H26" s="2">
        <f t="shared" si="3"/>
        <v>1266</v>
      </c>
      <c r="I26" s="2">
        <f>I25</f>
        <v>15.4</v>
      </c>
      <c r="J26" s="7">
        <f>J25</f>
        <v>0</v>
      </c>
      <c r="K26" s="7">
        <f>K25</f>
        <v>1.2E-2</v>
      </c>
      <c r="L26" s="1">
        <f>L25</f>
        <v>0.03</v>
      </c>
      <c r="M26" s="3">
        <f>O25</f>
        <v>73297.232471619194</v>
      </c>
      <c r="N26" s="10">
        <f t="shared" si="5"/>
        <v>77580.749445767782</v>
      </c>
      <c r="O26" s="12">
        <f>N26*(1-K26)</f>
        <v>76649.780452418563</v>
      </c>
    </row>
    <row r="28" spans="1:15" x14ac:dyDescent="0.3">
      <c r="A28" s="11" t="s">
        <v>14</v>
      </c>
      <c r="E28" s="2">
        <f>SUM(E2:E27)</f>
        <v>3850</v>
      </c>
      <c r="F28" s="2">
        <f>SUM(F2:F27)</f>
        <v>52500</v>
      </c>
      <c r="G28" s="2">
        <f>SUM(G2:G27)</f>
        <v>17000</v>
      </c>
      <c r="H28" s="2">
        <f>SUM(H2:H27)</f>
        <v>31650</v>
      </c>
    </row>
    <row r="29" spans="1:15" x14ac:dyDescent="0.3">
      <c r="A29" s="11"/>
      <c r="E29" s="2"/>
      <c r="F29" s="2"/>
      <c r="G29" s="2"/>
      <c r="H29" s="2"/>
    </row>
    <row r="30" spans="1:15" x14ac:dyDescent="0.3">
      <c r="A30" s="11" t="s">
        <v>22</v>
      </c>
      <c r="E30" s="2"/>
      <c r="F30" s="2"/>
      <c r="G30" s="2"/>
      <c r="H30" s="2"/>
    </row>
    <row r="32" spans="1:15" x14ac:dyDescent="0.3">
      <c r="A32" t="s">
        <v>17</v>
      </c>
      <c r="F32" s="2">
        <f>E28+G28</f>
        <v>20850</v>
      </c>
      <c r="G32" t="s">
        <v>18</v>
      </c>
    </row>
    <row r="34" spans="1:7" x14ac:dyDescent="0.3">
      <c r="A34" t="s">
        <v>19</v>
      </c>
      <c r="F34" s="2">
        <f>O26-F28</f>
        <v>24149.780452418563</v>
      </c>
      <c r="G34" t="s">
        <v>20</v>
      </c>
    </row>
    <row r="35" spans="1:7" x14ac:dyDescent="0.3">
      <c r="F35" s="6">
        <v>0.42</v>
      </c>
      <c r="G35" t="s">
        <v>21</v>
      </c>
    </row>
    <row r="36" spans="1:7" x14ac:dyDescent="0.3">
      <c r="F36" s="2">
        <f>F34*F35/2</f>
        <v>5071.4538950078977</v>
      </c>
      <c r="G36" t="s">
        <v>23</v>
      </c>
    </row>
    <row r="38" spans="1:7" x14ac:dyDescent="0.3">
      <c r="A38" t="s">
        <v>24</v>
      </c>
      <c r="F38" s="12">
        <f>O26-F32-F36</f>
        <v>50728.326557410663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K2" sqref="K2"/>
    </sheetView>
  </sheetViews>
  <sheetFormatPr baseColWidth="10" defaultRowHeight="14.4" x14ac:dyDescent="0.3"/>
  <cols>
    <col min="1" max="1" width="4.88671875" bestFit="1" customWidth="1"/>
    <col min="2" max="2" width="6" bestFit="1" customWidth="1"/>
    <col min="3" max="3" width="5" customWidth="1"/>
    <col min="5" max="5" width="10.77734375" bestFit="1" customWidth="1"/>
    <col min="6" max="6" width="13.77734375" customWidth="1"/>
    <col min="7" max="7" width="14" customWidth="1"/>
    <col min="8" max="8" width="12.44140625" customWidth="1"/>
    <col min="10" max="10" width="8.6640625" style="7" customWidth="1"/>
    <col min="11" max="11" width="14.21875" style="7" bestFit="1" customWidth="1"/>
    <col min="12" max="12" width="4.109375" style="1" bestFit="1" customWidth="1"/>
    <col min="13" max="13" width="23.6640625" style="1" bestFit="1" customWidth="1"/>
    <col min="14" max="14" width="23.6640625" style="1" customWidth="1"/>
    <col min="15" max="15" width="16.44140625" customWidth="1"/>
  </cols>
  <sheetData>
    <row r="1" spans="1:15" x14ac:dyDescent="0.3">
      <c r="A1" t="s">
        <v>5</v>
      </c>
      <c r="B1" t="s">
        <v>0</v>
      </c>
      <c r="C1" t="s">
        <v>15</v>
      </c>
      <c r="D1" t="s">
        <v>1</v>
      </c>
      <c r="E1" t="s">
        <v>2</v>
      </c>
      <c r="F1" t="s">
        <v>11</v>
      </c>
      <c r="G1" t="s">
        <v>3</v>
      </c>
      <c r="H1" t="s">
        <v>4</v>
      </c>
      <c r="I1" t="s">
        <v>6</v>
      </c>
      <c r="J1" s="7" t="s">
        <v>16</v>
      </c>
      <c r="K1" s="7" t="s">
        <v>12</v>
      </c>
      <c r="L1" s="1" t="s">
        <v>7</v>
      </c>
      <c r="M1" s="1" t="s">
        <v>9</v>
      </c>
      <c r="N1" s="1" t="s">
        <v>13</v>
      </c>
      <c r="O1" t="s">
        <v>8</v>
      </c>
    </row>
    <row r="2" spans="1:15" x14ac:dyDescent="0.3">
      <c r="A2" s="11">
        <v>43</v>
      </c>
      <c r="B2" s="11">
        <v>2015</v>
      </c>
      <c r="C2" s="11">
        <v>0</v>
      </c>
      <c r="D2" s="4">
        <v>1946</v>
      </c>
      <c r="E2" s="4">
        <v>154</v>
      </c>
      <c r="F2" s="9">
        <f>D2+E2</f>
        <v>2100</v>
      </c>
      <c r="G2" s="4">
        <v>680</v>
      </c>
      <c r="H2" s="9">
        <f>D2-G2</f>
        <v>1266</v>
      </c>
      <c r="I2" s="4">
        <v>27</v>
      </c>
      <c r="J2" s="8">
        <v>0</v>
      </c>
      <c r="K2" s="8">
        <v>8.9999999999999993E-3</v>
      </c>
      <c r="L2" s="6">
        <v>0.03</v>
      </c>
      <c r="M2" s="5">
        <v>8159</v>
      </c>
      <c r="N2" s="10">
        <f>M2*(1+L2)+F2*(1-J2)-I2</f>
        <v>10476.77</v>
      </c>
      <c r="O2" s="2">
        <f>N2*(1-K2)</f>
        <v>10382.479070000001</v>
      </c>
    </row>
    <row r="3" spans="1:15" x14ac:dyDescent="0.3">
      <c r="A3">
        <f>A2+1</f>
        <v>44</v>
      </c>
      <c r="B3">
        <f>B2+1</f>
        <v>2016</v>
      </c>
      <c r="C3">
        <f>C2+1</f>
        <v>1</v>
      </c>
      <c r="D3" s="2">
        <f t="shared" ref="D3:E18" si="0">D2</f>
        <v>1946</v>
      </c>
      <c r="E3" s="2">
        <f t="shared" si="0"/>
        <v>154</v>
      </c>
      <c r="F3" s="9">
        <f t="shared" ref="F3:F26" si="1">D3+E3</f>
        <v>2100</v>
      </c>
      <c r="G3" s="2">
        <f t="shared" ref="G3:G26" si="2">G2</f>
        <v>680</v>
      </c>
      <c r="H3" s="2">
        <f t="shared" ref="H3:H26" si="3">D3-G3</f>
        <v>1266</v>
      </c>
      <c r="I3" s="2">
        <f>I2</f>
        <v>27</v>
      </c>
      <c r="J3" s="7">
        <f t="shared" ref="J3:L18" si="4">J2</f>
        <v>0</v>
      </c>
      <c r="K3" s="7">
        <f t="shared" si="4"/>
        <v>8.9999999999999993E-3</v>
      </c>
      <c r="L3" s="1">
        <f>L2</f>
        <v>0.03</v>
      </c>
      <c r="M3" s="3">
        <f>O2</f>
        <v>10382.479070000001</v>
      </c>
      <c r="N3" s="10">
        <f t="shared" ref="N3:N26" si="5">M3*(1+L3)+F3*(1-J3)-I3</f>
        <v>12766.953442100001</v>
      </c>
      <c r="O3" s="2">
        <f>N3*(1-K3)</f>
        <v>12652.050861121101</v>
      </c>
    </row>
    <row r="4" spans="1:15" x14ac:dyDescent="0.3">
      <c r="A4">
        <f t="shared" ref="A4:C19" si="6">A3+1</f>
        <v>45</v>
      </c>
      <c r="B4">
        <f t="shared" si="6"/>
        <v>2017</v>
      </c>
      <c r="C4">
        <f t="shared" si="6"/>
        <v>2</v>
      </c>
      <c r="D4" s="2">
        <f t="shared" si="0"/>
        <v>1946</v>
      </c>
      <c r="E4" s="2">
        <f t="shared" si="0"/>
        <v>154</v>
      </c>
      <c r="F4" s="9">
        <f t="shared" si="1"/>
        <v>2100</v>
      </c>
      <c r="G4" s="2">
        <f t="shared" si="2"/>
        <v>680</v>
      </c>
      <c r="H4" s="2">
        <f t="shared" si="3"/>
        <v>1266</v>
      </c>
      <c r="I4" s="2">
        <f t="shared" ref="I4:L19" si="7">I3</f>
        <v>27</v>
      </c>
      <c r="J4" s="7">
        <f t="shared" si="4"/>
        <v>0</v>
      </c>
      <c r="K4" s="7">
        <f t="shared" si="4"/>
        <v>8.9999999999999993E-3</v>
      </c>
      <c r="L4" s="1">
        <f t="shared" si="4"/>
        <v>0.03</v>
      </c>
      <c r="M4" s="3">
        <f>O3</f>
        <v>12652.050861121101</v>
      </c>
      <c r="N4" s="10">
        <f t="shared" si="5"/>
        <v>15104.612386954734</v>
      </c>
      <c r="O4" s="2">
        <f>N4*(1-K4)</f>
        <v>14968.67087547214</v>
      </c>
    </row>
    <row r="5" spans="1:15" x14ac:dyDescent="0.3">
      <c r="A5">
        <f t="shared" si="6"/>
        <v>46</v>
      </c>
      <c r="B5">
        <f t="shared" si="6"/>
        <v>2018</v>
      </c>
      <c r="C5">
        <f t="shared" si="6"/>
        <v>3</v>
      </c>
      <c r="D5" s="2">
        <f t="shared" si="0"/>
        <v>1946</v>
      </c>
      <c r="E5" s="2">
        <f t="shared" si="0"/>
        <v>154</v>
      </c>
      <c r="F5" s="9">
        <f t="shared" si="1"/>
        <v>2100</v>
      </c>
      <c r="G5" s="2">
        <f t="shared" si="2"/>
        <v>680</v>
      </c>
      <c r="H5" s="2">
        <f t="shared" si="3"/>
        <v>1266</v>
      </c>
      <c r="I5" s="2">
        <f t="shared" si="7"/>
        <v>27</v>
      </c>
      <c r="J5" s="7">
        <f t="shared" si="4"/>
        <v>0</v>
      </c>
      <c r="K5" s="7">
        <f t="shared" si="4"/>
        <v>8.9999999999999993E-3</v>
      </c>
      <c r="L5" s="1">
        <f t="shared" si="4"/>
        <v>0.03</v>
      </c>
      <c r="M5" s="3">
        <f t="shared" ref="M5:M26" si="8">O4</f>
        <v>14968.67087547214</v>
      </c>
      <c r="N5" s="10">
        <f t="shared" si="5"/>
        <v>17490.731001736305</v>
      </c>
      <c r="O5" s="2">
        <f t="shared" ref="O5:O26" si="9">N5*(1-K5)</f>
        <v>17333.314422720679</v>
      </c>
    </row>
    <row r="6" spans="1:15" x14ac:dyDescent="0.3">
      <c r="A6">
        <f t="shared" si="6"/>
        <v>47</v>
      </c>
      <c r="B6">
        <f t="shared" si="6"/>
        <v>2019</v>
      </c>
      <c r="C6">
        <f t="shared" si="6"/>
        <v>4</v>
      </c>
      <c r="D6" s="2">
        <f t="shared" si="0"/>
        <v>1946</v>
      </c>
      <c r="E6" s="2">
        <f t="shared" si="0"/>
        <v>154</v>
      </c>
      <c r="F6" s="9">
        <f t="shared" si="1"/>
        <v>2100</v>
      </c>
      <c r="G6" s="2">
        <f t="shared" si="2"/>
        <v>680</v>
      </c>
      <c r="H6" s="2">
        <f t="shared" si="3"/>
        <v>1266</v>
      </c>
      <c r="I6" s="2">
        <f t="shared" si="7"/>
        <v>27</v>
      </c>
      <c r="J6" s="7">
        <f t="shared" si="4"/>
        <v>0</v>
      </c>
      <c r="K6" s="7">
        <f t="shared" si="4"/>
        <v>8.9999999999999993E-3</v>
      </c>
      <c r="L6" s="1">
        <f t="shared" si="4"/>
        <v>0.03</v>
      </c>
      <c r="M6" s="3">
        <f t="shared" si="8"/>
        <v>17333.314422720679</v>
      </c>
      <c r="N6" s="10">
        <f t="shared" si="5"/>
        <v>19926.313855402299</v>
      </c>
      <c r="O6" s="2">
        <f t="shared" si="9"/>
        <v>19746.977030703678</v>
      </c>
    </row>
    <row r="7" spans="1:15" x14ac:dyDescent="0.3">
      <c r="A7">
        <f t="shared" si="6"/>
        <v>48</v>
      </c>
      <c r="B7">
        <f t="shared" si="6"/>
        <v>2020</v>
      </c>
      <c r="C7">
        <f t="shared" si="6"/>
        <v>5</v>
      </c>
      <c r="D7" s="2">
        <f t="shared" si="0"/>
        <v>1946</v>
      </c>
      <c r="E7" s="2">
        <f t="shared" si="0"/>
        <v>154</v>
      </c>
      <c r="F7" s="9">
        <f t="shared" si="1"/>
        <v>2100</v>
      </c>
      <c r="G7" s="2">
        <f t="shared" si="2"/>
        <v>680</v>
      </c>
      <c r="H7" s="2">
        <f t="shared" si="3"/>
        <v>1266</v>
      </c>
      <c r="I7" s="2">
        <f t="shared" si="7"/>
        <v>27</v>
      </c>
      <c r="J7" s="7">
        <f t="shared" si="4"/>
        <v>0</v>
      </c>
      <c r="K7" s="7">
        <f t="shared" si="4"/>
        <v>8.9999999999999993E-3</v>
      </c>
      <c r="L7" s="1">
        <f t="shared" si="4"/>
        <v>0.03</v>
      </c>
      <c r="M7" s="3">
        <f t="shared" si="8"/>
        <v>19746.977030703678</v>
      </c>
      <c r="N7" s="10">
        <f t="shared" si="5"/>
        <v>22412.386341624788</v>
      </c>
      <c r="O7" s="2">
        <f t="shared" si="9"/>
        <v>22210.674864550165</v>
      </c>
    </row>
    <row r="8" spans="1:15" x14ac:dyDescent="0.3">
      <c r="A8">
        <f t="shared" si="6"/>
        <v>49</v>
      </c>
      <c r="B8">
        <f t="shared" si="6"/>
        <v>2021</v>
      </c>
      <c r="C8">
        <f t="shared" si="6"/>
        <v>6</v>
      </c>
      <c r="D8" s="2">
        <f t="shared" si="0"/>
        <v>1946</v>
      </c>
      <c r="E8" s="2">
        <f t="shared" si="0"/>
        <v>154</v>
      </c>
      <c r="F8" s="9">
        <f t="shared" si="1"/>
        <v>2100</v>
      </c>
      <c r="G8" s="2">
        <f t="shared" si="2"/>
        <v>680</v>
      </c>
      <c r="H8" s="2">
        <f t="shared" si="3"/>
        <v>1266</v>
      </c>
      <c r="I8" s="2">
        <f t="shared" si="7"/>
        <v>27</v>
      </c>
      <c r="J8" s="7">
        <f t="shared" si="4"/>
        <v>0</v>
      </c>
      <c r="K8" s="7">
        <f t="shared" si="4"/>
        <v>8.9999999999999993E-3</v>
      </c>
      <c r="L8" s="1">
        <f t="shared" si="4"/>
        <v>0.03</v>
      </c>
      <c r="M8" s="3">
        <f t="shared" si="8"/>
        <v>22210.674864550165</v>
      </c>
      <c r="N8" s="10">
        <f t="shared" si="5"/>
        <v>24949.99511048667</v>
      </c>
      <c r="O8" s="2">
        <f t="shared" si="9"/>
        <v>24725.445154492289</v>
      </c>
    </row>
    <row r="9" spans="1:15" x14ac:dyDescent="0.3">
      <c r="A9">
        <f t="shared" si="6"/>
        <v>50</v>
      </c>
      <c r="B9">
        <f t="shared" si="6"/>
        <v>2022</v>
      </c>
      <c r="C9">
        <f t="shared" si="6"/>
        <v>7</v>
      </c>
      <c r="D9" s="2">
        <f t="shared" si="0"/>
        <v>1946</v>
      </c>
      <c r="E9" s="2">
        <f t="shared" si="0"/>
        <v>154</v>
      </c>
      <c r="F9" s="9">
        <f t="shared" si="1"/>
        <v>2100</v>
      </c>
      <c r="G9" s="2">
        <f t="shared" si="2"/>
        <v>680</v>
      </c>
      <c r="H9" s="2">
        <f t="shared" si="3"/>
        <v>1266</v>
      </c>
      <c r="I9" s="2">
        <f t="shared" si="7"/>
        <v>27</v>
      </c>
      <c r="J9" s="7">
        <f t="shared" si="4"/>
        <v>0</v>
      </c>
      <c r="K9" s="7">
        <f t="shared" si="4"/>
        <v>8.9999999999999993E-3</v>
      </c>
      <c r="L9" s="1">
        <f t="shared" si="4"/>
        <v>0.03</v>
      </c>
      <c r="M9" s="3">
        <f t="shared" si="8"/>
        <v>24725.445154492289</v>
      </c>
      <c r="N9" s="10">
        <f t="shared" si="5"/>
        <v>27540.208509127056</v>
      </c>
      <c r="O9" s="2">
        <f t="shared" si="9"/>
        <v>27292.346632544912</v>
      </c>
    </row>
    <row r="10" spans="1:15" x14ac:dyDescent="0.3">
      <c r="A10">
        <f t="shared" si="6"/>
        <v>51</v>
      </c>
      <c r="B10">
        <f t="shared" si="6"/>
        <v>2023</v>
      </c>
      <c r="C10">
        <f t="shared" si="6"/>
        <v>8</v>
      </c>
      <c r="D10" s="2">
        <f t="shared" si="0"/>
        <v>1946</v>
      </c>
      <c r="E10" s="2">
        <f t="shared" si="0"/>
        <v>154</v>
      </c>
      <c r="F10" s="9">
        <f t="shared" si="1"/>
        <v>2100</v>
      </c>
      <c r="G10" s="2">
        <f t="shared" si="2"/>
        <v>680</v>
      </c>
      <c r="H10" s="2">
        <f t="shared" si="3"/>
        <v>1266</v>
      </c>
      <c r="I10" s="2">
        <f t="shared" si="7"/>
        <v>27</v>
      </c>
      <c r="J10" s="7">
        <f t="shared" si="4"/>
        <v>0</v>
      </c>
      <c r="K10" s="7">
        <f t="shared" si="4"/>
        <v>8.9999999999999993E-3</v>
      </c>
      <c r="L10" s="1">
        <f t="shared" si="4"/>
        <v>0.03</v>
      </c>
      <c r="M10" s="3">
        <f t="shared" si="8"/>
        <v>27292.346632544912</v>
      </c>
      <c r="N10" s="10">
        <f t="shared" si="5"/>
        <v>30184.117031521258</v>
      </c>
      <c r="O10" s="2">
        <f t="shared" si="9"/>
        <v>29912.459978237566</v>
      </c>
    </row>
    <row r="11" spans="1:15" x14ac:dyDescent="0.3">
      <c r="A11">
        <f t="shared" si="6"/>
        <v>52</v>
      </c>
      <c r="B11">
        <f t="shared" si="6"/>
        <v>2024</v>
      </c>
      <c r="C11">
        <f t="shared" si="6"/>
        <v>9</v>
      </c>
      <c r="D11" s="2">
        <f t="shared" si="0"/>
        <v>1946</v>
      </c>
      <c r="E11" s="2">
        <f t="shared" si="0"/>
        <v>154</v>
      </c>
      <c r="F11" s="9">
        <f t="shared" si="1"/>
        <v>2100</v>
      </c>
      <c r="G11" s="2">
        <f t="shared" si="2"/>
        <v>680</v>
      </c>
      <c r="H11" s="2">
        <f t="shared" si="3"/>
        <v>1266</v>
      </c>
      <c r="I11" s="2">
        <f t="shared" si="7"/>
        <v>27</v>
      </c>
      <c r="J11" s="7">
        <f t="shared" si="4"/>
        <v>0</v>
      </c>
      <c r="K11" s="7">
        <f t="shared" si="4"/>
        <v>8.9999999999999993E-3</v>
      </c>
      <c r="L11" s="1">
        <f t="shared" si="4"/>
        <v>0.03</v>
      </c>
      <c r="M11" s="3">
        <f t="shared" si="8"/>
        <v>29912.459978237566</v>
      </c>
      <c r="N11" s="10">
        <f t="shared" si="5"/>
        <v>32882.833777584696</v>
      </c>
      <c r="O11" s="2">
        <f t="shared" si="9"/>
        <v>32586.888273586432</v>
      </c>
    </row>
    <row r="12" spans="1:15" x14ac:dyDescent="0.3">
      <c r="A12">
        <f t="shared" si="6"/>
        <v>53</v>
      </c>
      <c r="B12">
        <f t="shared" si="6"/>
        <v>2025</v>
      </c>
      <c r="C12">
        <f t="shared" si="6"/>
        <v>10</v>
      </c>
      <c r="D12" s="2">
        <f t="shared" si="0"/>
        <v>1946</v>
      </c>
      <c r="E12" s="2">
        <f t="shared" si="0"/>
        <v>154</v>
      </c>
      <c r="F12" s="9">
        <f t="shared" si="1"/>
        <v>2100</v>
      </c>
      <c r="G12" s="2">
        <f t="shared" si="2"/>
        <v>680</v>
      </c>
      <c r="H12" s="2">
        <f t="shared" si="3"/>
        <v>1266</v>
      </c>
      <c r="I12" s="2">
        <f t="shared" si="7"/>
        <v>27</v>
      </c>
      <c r="J12" s="7">
        <f t="shared" si="4"/>
        <v>0</v>
      </c>
      <c r="K12" s="7">
        <f t="shared" si="4"/>
        <v>8.9999999999999993E-3</v>
      </c>
      <c r="L12" s="1">
        <f t="shared" si="4"/>
        <v>0.03</v>
      </c>
      <c r="M12" s="3">
        <f t="shared" si="8"/>
        <v>32586.888273586432</v>
      </c>
      <c r="N12" s="10">
        <f t="shared" si="5"/>
        <v>35637.494921794023</v>
      </c>
      <c r="O12" s="2">
        <f t="shared" si="9"/>
        <v>35316.757467497875</v>
      </c>
    </row>
    <row r="13" spans="1:15" x14ac:dyDescent="0.3">
      <c r="A13">
        <f t="shared" si="6"/>
        <v>54</v>
      </c>
      <c r="B13">
        <f t="shared" si="6"/>
        <v>2026</v>
      </c>
      <c r="C13">
        <f t="shared" si="6"/>
        <v>11</v>
      </c>
      <c r="D13" s="2">
        <f t="shared" si="0"/>
        <v>1946</v>
      </c>
      <c r="E13" s="2">
        <f t="shared" si="0"/>
        <v>154</v>
      </c>
      <c r="F13" s="9">
        <f t="shared" si="1"/>
        <v>2100</v>
      </c>
      <c r="G13" s="2">
        <f t="shared" si="2"/>
        <v>680</v>
      </c>
      <c r="H13" s="2">
        <f t="shared" si="3"/>
        <v>1266</v>
      </c>
      <c r="I13" s="2">
        <f t="shared" si="7"/>
        <v>27</v>
      </c>
      <c r="J13" s="7">
        <f t="shared" si="4"/>
        <v>0</v>
      </c>
      <c r="K13" s="7">
        <f t="shared" si="4"/>
        <v>8.9999999999999993E-3</v>
      </c>
      <c r="L13" s="1">
        <f t="shared" si="4"/>
        <v>0.03</v>
      </c>
      <c r="M13" s="3">
        <f t="shared" si="8"/>
        <v>35316.757467497875</v>
      </c>
      <c r="N13" s="10">
        <f t="shared" si="5"/>
        <v>38449.260191522815</v>
      </c>
      <c r="O13" s="2">
        <f t="shared" si="9"/>
        <v>38103.216849799108</v>
      </c>
    </row>
    <row r="14" spans="1:15" x14ac:dyDescent="0.3">
      <c r="A14">
        <f t="shared" si="6"/>
        <v>55</v>
      </c>
      <c r="B14">
        <f t="shared" si="6"/>
        <v>2027</v>
      </c>
      <c r="C14">
        <f t="shared" si="6"/>
        <v>12</v>
      </c>
      <c r="D14" s="2">
        <f t="shared" si="0"/>
        <v>1946</v>
      </c>
      <c r="E14" s="2">
        <f t="shared" si="0"/>
        <v>154</v>
      </c>
      <c r="F14" s="9">
        <f t="shared" si="1"/>
        <v>2100</v>
      </c>
      <c r="G14" s="2">
        <f t="shared" si="2"/>
        <v>680</v>
      </c>
      <c r="H14" s="2">
        <f t="shared" si="3"/>
        <v>1266</v>
      </c>
      <c r="I14" s="2">
        <f t="shared" si="7"/>
        <v>27</v>
      </c>
      <c r="J14" s="7">
        <f t="shared" si="4"/>
        <v>0</v>
      </c>
      <c r="K14" s="7">
        <f t="shared" si="4"/>
        <v>8.9999999999999993E-3</v>
      </c>
      <c r="L14" s="1">
        <f t="shared" si="4"/>
        <v>0.03</v>
      </c>
      <c r="M14" s="3">
        <f t="shared" si="8"/>
        <v>38103.216849799108</v>
      </c>
      <c r="N14" s="10">
        <f t="shared" si="5"/>
        <v>41319.313355293081</v>
      </c>
      <c r="O14" s="2">
        <f t="shared" si="9"/>
        <v>40947.439535095444</v>
      </c>
    </row>
    <row r="15" spans="1:15" x14ac:dyDescent="0.3">
      <c r="A15">
        <f t="shared" si="6"/>
        <v>56</v>
      </c>
      <c r="B15">
        <f t="shared" si="6"/>
        <v>2028</v>
      </c>
      <c r="C15">
        <f t="shared" si="6"/>
        <v>13</v>
      </c>
      <c r="D15" s="2">
        <f t="shared" si="0"/>
        <v>1946</v>
      </c>
      <c r="E15" s="2">
        <f t="shared" si="0"/>
        <v>154</v>
      </c>
      <c r="F15" s="9">
        <f t="shared" si="1"/>
        <v>2100</v>
      </c>
      <c r="G15" s="2">
        <f t="shared" si="2"/>
        <v>680</v>
      </c>
      <c r="H15" s="2">
        <f t="shared" si="3"/>
        <v>1266</v>
      </c>
      <c r="I15" s="2">
        <f t="shared" si="7"/>
        <v>27</v>
      </c>
      <c r="J15" s="7">
        <f t="shared" si="4"/>
        <v>0</v>
      </c>
      <c r="K15" s="7">
        <f t="shared" si="4"/>
        <v>8.9999999999999993E-3</v>
      </c>
      <c r="L15" s="1">
        <f t="shared" si="4"/>
        <v>0.03</v>
      </c>
      <c r="M15" s="3">
        <f t="shared" si="8"/>
        <v>40947.439535095444</v>
      </c>
      <c r="N15" s="10">
        <f t="shared" si="5"/>
        <v>44248.862721148311</v>
      </c>
      <c r="O15" s="2">
        <f t="shared" si="9"/>
        <v>43850.622956657979</v>
      </c>
    </row>
    <row r="16" spans="1:15" x14ac:dyDescent="0.3">
      <c r="A16">
        <f t="shared" si="6"/>
        <v>57</v>
      </c>
      <c r="B16">
        <f t="shared" si="6"/>
        <v>2029</v>
      </c>
      <c r="C16">
        <f t="shared" si="6"/>
        <v>14</v>
      </c>
      <c r="D16" s="2">
        <f t="shared" si="0"/>
        <v>1946</v>
      </c>
      <c r="E16" s="2">
        <f t="shared" si="0"/>
        <v>154</v>
      </c>
      <c r="F16" s="9">
        <f t="shared" si="1"/>
        <v>2100</v>
      </c>
      <c r="G16" s="2">
        <f t="shared" si="2"/>
        <v>680</v>
      </c>
      <c r="H16" s="2">
        <f t="shared" si="3"/>
        <v>1266</v>
      </c>
      <c r="I16" s="2">
        <f t="shared" si="7"/>
        <v>27</v>
      </c>
      <c r="J16" s="7">
        <f t="shared" si="4"/>
        <v>0</v>
      </c>
      <c r="K16" s="7">
        <f t="shared" si="4"/>
        <v>8.9999999999999993E-3</v>
      </c>
      <c r="L16" s="1">
        <f t="shared" si="4"/>
        <v>0.03</v>
      </c>
      <c r="M16" s="3">
        <f t="shared" si="8"/>
        <v>43850.622956657979</v>
      </c>
      <c r="N16" s="10">
        <f t="shared" si="5"/>
        <v>47239.141645357719</v>
      </c>
      <c r="O16" s="2">
        <f t="shared" si="9"/>
        <v>46813.989370549498</v>
      </c>
    </row>
    <row r="17" spans="1:15" x14ac:dyDescent="0.3">
      <c r="A17">
        <f t="shared" si="6"/>
        <v>58</v>
      </c>
      <c r="B17">
        <f t="shared" si="6"/>
        <v>2030</v>
      </c>
      <c r="C17">
        <f t="shared" si="6"/>
        <v>15</v>
      </c>
      <c r="D17" s="2">
        <f t="shared" si="0"/>
        <v>1946</v>
      </c>
      <c r="E17" s="2">
        <f t="shared" si="0"/>
        <v>154</v>
      </c>
      <c r="F17" s="9">
        <f t="shared" si="1"/>
        <v>2100</v>
      </c>
      <c r="G17" s="2">
        <f t="shared" si="2"/>
        <v>680</v>
      </c>
      <c r="H17" s="2">
        <f t="shared" si="3"/>
        <v>1266</v>
      </c>
      <c r="I17" s="2">
        <f t="shared" si="7"/>
        <v>27</v>
      </c>
      <c r="J17" s="7">
        <f t="shared" si="4"/>
        <v>0</v>
      </c>
      <c r="K17" s="7">
        <f t="shared" si="4"/>
        <v>8.9999999999999993E-3</v>
      </c>
      <c r="L17" s="1">
        <f t="shared" si="4"/>
        <v>0.03</v>
      </c>
      <c r="M17" s="3">
        <f t="shared" si="8"/>
        <v>46813.989370549498</v>
      </c>
      <c r="N17" s="10">
        <f t="shared" si="5"/>
        <v>50291.409051665985</v>
      </c>
      <c r="O17" s="2">
        <f t="shared" si="9"/>
        <v>49838.786370200993</v>
      </c>
    </row>
    <row r="18" spans="1:15" x14ac:dyDescent="0.3">
      <c r="A18">
        <f t="shared" si="6"/>
        <v>59</v>
      </c>
      <c r="B18">
        <f t="shared" si="6"/>
        <v>2031</v>
      </c>
      <c r="C18">
        <f t="shared" si="6"/>
        <v>16</v>
      </c>
      <c r="D18" s="2">
        <f t="shared" si="0"/>
        <v>1946</v>
      </c>
      <c r="E18" s="2">
        <f t="shared" si="0"/>
        <v>154</v>
      </c>
      <c r="F18" s="9">
        <f t="shared" si="1"/>
        <v>2100</v>
      </c>
      <c r="G18" s="2">
        <f t="shared" si="2"/>
        <v>680</v>
      </c>
      <c r="H18" s="2">
        <f t="shared" si="3"/>
        <v>1266</v>
      </c>
      <c r="I18" s="2">
        <f t="shared" si="7"/>
        <v>27</v>
      </c>
      <c r="J18" s="7">
        <f t="shared" si="4"/>
        <v>0</v>
      </c>
      <c r="K18" s="7">
        <f t="shared" si="4"/>
        <v>8.9999999999999993E-3</v>
      </c>
      <c r="L18" s="1">
        <f t="shared" si="4"/>
        <v>0.03</v>
      </c>
      <c r="M18" s="3">
        <f t="shared" si="8"/>
        <v>49838.786370200993</v>
      </c>
      <c r="N18" s="10">
        <f t="shared" si="5"/>
        <v>53406.949961307022</v>
      </c>
      <c r="O18" s="2">
        <f t="shared" si="9"/>
        <v>52926.287411655256</v>
      </c>
    </row>
    <row r="19" spans="1:15" x14ac:dyDescent="0.3">
      <c r="A19">
        <f t="shared" si="6"/>
        <v>60</v>
      </c>
      <c r="B19">
        <f t="shared" si="6"/>
        <v>2032</v>
      </c>
      <c r="C19">
        <f t="shared" si="6"/>
        <v>17</v>
      </c>
      <c r="D19" s="2">
        <f t="shared" ref="D19:E26" si="10">D18</f>
        <v>1946</v>
      </c>
      <c r="E19" s="2">
        <f t="shared" si="10"/>
        <v>154</v>
      </c>
      <c r="F19" s="9">
        <f t="shared" si="1"/>
        <v>2100</v>
      </c>
      <c r="G19" s="2">
        <f t="shared" si="2"/>
        <v>680</v>
      </c>
      <c r="H19" s="2">
        <f t="shared" si="3"/>
        <v>1266</v>
      </c>
      <c r="I19" s="2">
        <f t="shared" si="7"/>
        <v>27</v>
      </c>
      <c r="J19" s="7">
        <f t="shared" si="7"/>
        <v>0</v>
      </c>
      <c r="K19" s="7">
        <f t="shared" si="7"/>
        <v>8.9999999999999993E-3</v>
      </c>
      <c r="L19" s="1">
        <f t="shared" si="7"/>
        <v>0.03</v>
      </c>
      <c r="M19" s="3">
        <f t="shared" si="8"/>
        <v>52926.287411655256</v>
      </c>
      <c r="N19" s="10">
        <f t="shared" si="5"/>
        <v>56587.076034004916</v>
      </c>
      <c r="O19" s="2">
        <f t="shared" si="9"/>
        <v>56077.792349698873</v>
      </c>
    </row>
    <row r="20" spans="1:15" x14ac:dyDescent="0.3">
      <c r="A20">
        <f t="shared" ref="A20:C26" si="11">A19+1</f>
        <v>61</v>
      </c>
      <c r="B20">
        <f t="shared" si="11"/>
        <v>2033</v>
      </c>
      <c r="C20">
        <f t="shared" si="11"/>
        <v>18</v>
      </c>
      <c r="D20" s="2">
        <f t="shared" si="10"/>
        <v>1946</v>
      </c>
      <c r="E20" s="2">
        <f t="shared" si="10"/>
        <v>154</v>
      </c>
      <c r="F20" s="9">
        <f t="shared" si="1"/>
        <v>2100</v>
      </c>
      <c r="G20" s="2">
        <f t="shared" si="2"/>
        <v>680</v>
      </c>
      <c r="H20" s="2">
        <f t="shared" si="3"/>
        <v>1266</v>
      </c>
      <c r="I20" s="2">
        <f t="shared" ref="I20:L26" si="12">I19</f>
        <v>27</v>
      </c>
      <c r="J20" s="7">
        <f t="shared" si="12"/>
        <v>0</v>
      </c>
      <c r="K20" s="7">
        <f t="shared" si="12"/>
        <v>8.9999999999999993E-3</v>
      </c>
      <c r="L20" s="1">
        <f t="shared" si="12"/>
        <v>0.03</v>
      </c>
      <c r="M20" s="3">
        <f t="shared" si="8"/>
        <v>56077.792349698873</v>
      </c>
      <c r="N20" s="10">
        <f t="shared" si="5"/>
        <v>59833.126120189838</v>
      </c>
      <c r="O20" s="2">
        <f t="shared" si="9"/>
        <v>59294.627985108127</v>
      </c>
    </row>
    <row r="21" spans="1:15" x14ac:dyDescent="0.3">
      <c r="A21">
        <f t="shared" si="11"/>
        <v>62</v>
      </c>
      <c r="B21">
        <f t="shared" si="11"/>
        <v>2034</v>
      </c>
      <c r="C21">
        <f t="shared" si="11"/>
        <v>19</v>
      </c>
      <c r="D21" s="2">
        <f t="shared" si="10"/>
        <v>1946</v>
      </c>
      <c r="E21" s="2">
        <f t="shared" si="10"/>
        <v>154</v>
      </c>
      <c r="F21" s="9">
        <f t="shared" si="1"/>
        <v>2100</v>
      </c>
      <c r="G21" s="2">
        <f t="shared" si="2"/>
        <v>680</v>
      </c>
      <c r="H21" s="2">
        <f t="shared" si="3"/>
        <v>1266</v>
      </c>
      <c r="I21" s="2">
        <f t="shared" si="12"/>
        <v>27</v>
      </c>
      <c r="J21" s="7">
        <f t="shared" si="12"/>
        <v>0</v>
      </c>
      <c r="K21" s="7">
        <f t="shared" si="12"/>
        <v>8.9999999999999993E-3</v>
      </c>
      <c r="L21" s="1">
        <f t="shared" si="12"/>
        <v>0.03</v>
      </c>
      <c r="M21" s="3">
        <f t="shared" si="8"/>
        <v>59294.627985108127</v>
      </c>
      <c r="N21" s="10">
        <f t="shared" si="5"/>
        <v>63146.466824661373</v>
      </c>
      <c r="O21" s="2">
        <f t="shared" si="9"/>
        <v>62578.148623239416</v>
      </c>
    </row>
    <row r="22" spans="1:15" x14ac:dyDescent="0.3">
      <c r="A22">
        <f t="shared" si="11"/>
        <v>63</v>
      </c>
      <c r="B22">
        <f t="shared" si="11"/>
        <v>2035</v>
      </c>
      <c r="C22">
        <f t="shared" si="11"/>
        <v>20</v>
      </c>
      <c r="D22" s="2">
        <f t="shared" si="10"/>
        <v>1946</v>
      </c>
      <c r="E22" s="2">
        <f t="shared" si="10"/>
        <v>154</v>
      </c>
      <c r="F22" s="9">
        <f t="shared" si="1"/>
        <v>2100</v>
      </c>
      <c r="G22" s="2">
        <f t="shared" si="2"/>
        <v>680</v>
      </c>
      <c r="H22" s="2">
        <f t="shared" si="3"/>
        <v>1266</v>
      </c>
      <c r="I22" s="2">
        <f t="shared" si="12"/>
        <v>27</v>
      </c>
      <c r="J22" s="7">
        <f t="shared" si="12"/>
        <v>0</v>
      </c>
      <c r="K22" s="7">
        <f t="shared" si="12"/>
        <v>8.9999999999999993E-3</v>
      </c>
      <c r="L22" s="1">
        <f t="shared" si="12"/>
        <v>0.03</v>
      </c>
      <c r="M22" s="3">
        <f t="shared" si="8"/>
        <v>62578.148623239416</v>
      </c>
      <c r="N22" s="10">
        <f t="shared" si="5"/>
        <v>66528.493081936598</v>
      </c>
      <c r="O22" s="2">
        <f t="shared" si="9"/>
        <v>65929.736644199162</v>
      </c>
    </row>
    <row r="23" spans="1:15" x14ac:dyDescent="0.3">
      <c r="A23">
        <f t="shared" si="11"/>
        <v>64</v>
      </c>
      <c r="B23">
        <f t="shared" si="11"/>
        <v>2036</v>
      </c>
      <c r="C23">
        <f t="shared" si="11"/>
        <v>21</v>
      </c>
      <c r="D23" s="2">
        <f t="shared" si="10"/>
        <v>1946</v>
      </c>
      <c r="E23" s="2">
        <f t="shared" si="10"/>
        <v>154</v>
      </c>
      <c r="F23" s="9">
        <f t="shared" si="1"/>
        <v>2100</v>
      </c>
      <c r="G23" s="2">
        <f t="shared" si="2"/>
        <v>680</v>
      </c>
      <c r="H23" s="2">
        <f t="shared" si="3"/>
        <v>1266</v>
      </c>
      <c r="I23" s="2">
        <f t="shared" si="12"/>
        <v>27</v>
      </c>
      <c r="J23" s="7">
        <f t="shared" si="12"/>
        <v>0</v>
      </c>
      <c r="K23" s="7">
        <f t="shared" si="12"/>
        <v>8.9999999999999993E-3</v>
      </c>
      <c r="L23" s="1">
        <f t="shared" si="12"/>
        <v>0.03</v>
      </c>
      <c r="M23" s="3">
        <f t="shared" si="8"/>
        <v>65929.736644199162</v>
      </c>
      <c r="N23" s="10">
        <f t="shared" si="5"/>
        <v>69980.628743525143</v>
      </c>
      <c r="O23" s="2">
        <f t="shared" si="9"/>
        <v>69350.803084833417</v>
      </c>
    </row>
    <row r="24" spans="1:15" x14ac:dyDescent="0.3">
      <c r="A24">
        <f t="shared" si="11"/>
        <v>65</v>
      </c>
      <c r="B24">
        <f t="shared" si="11"/>
        <v>2037</v>
      </c>
      <c r="C24">
        <f t="shared" si="11"/>
        <v>22</v>
      </c>
      <c r="D24" s="2">
        <f t="shared" si="10"/>
        <v>1946</v>
      </c>
      <c r="E24" s="2">
        <f t="shared" si="10"/>
        <v>154</v>
      </c>
      <c r="F24" s="9">
        <f t="shared" si="1"/>
        <v>2100</v>
      </c>
      <c r="G24" s="2">
        <f t="shared" si="2"/>
        <v>680</v>
      </c>
      <c r="H24" s="2">
        <f t="shared" si="3"/>
        <v>1266</v>
      </c>
      <c r="I24" s="2">
        <f t="shared" si="12"/>
        <v>27</v>
      </c>
      <c r="J24" s="7">
        <f t="shared" si="12"/>
        <v>0</v>
      </c>
      <c r="K24" s="7">
        <f t="shared" si="12"/>
        <v>8.9999999999999993E-3</v>
      </c>
      <c r="L24" s="1">
        <f t="shared" si="12"/>
        <v>0.03</v>
      </c>
      <c r="M24" s="3">
        <f t="shared" si="8"/>
        <v>69350.803084833417</v>
      </c>
      <c r="N24" s="10">
        <f t="shared" si="5"/>
        <v>73504.327177378422</v>
      </c>
      <c r="O24" s="2">
        <f t="shared" si="9"/>
        <v>72842.788232782012</v>
      </c>
    </row>
    <row r="25" spans="1:15" x14ac:dyDescent="0.3">
      <c r="A25">
        <f t="shared" si="11"/>
        <v>66</v>
      </c>
      <c r="B25">
        <f t="shared" si="11"/>
        <v>2038</v>
      </c>
      <c r="C25">
        <f t="shared" si="11"/>
        <v>23</v>
      </c>
      <c r="D25" s="2">
        <f t="shared" si="10"/>
        <v>1946</v>
      </c>
      <c r="E25" s="2">
        <f t="shared" si="10"/>
        <v>154</v>
      </c>
      <c r="F25" s="9">
        <f t="shared" si="1"/>
        <v>2100</v>
      </c>
      <c r="G25" s="2">
        <f t="shared" si="2"/>
        <v>680</v>
      </c>
      <c r="H25" s="2">
        <f t="shared" si="3"/>
        <v>1266</v>
      </c>
      <c r="I25" s="2">
        <f t="shared" si="12"/>
        <v>27</v>
      </c>
      <c r="J25" s="7">
        <f t="shared" si="12"/>
        <v>0</v>
      </c>
      <c r="K25" s="7">
        <f t="shared" si="12"/>
        <v>8.9999999999999993E-3</v>
      </c>
      <c r="L25" s="1">
        <f t="shared" si="12"/>
        <v>0.03</v>
      </c>
      <c r="M25" s="3">
        <f t="shared" si="8"/>
        <v>72842.788232782012</v>
      </c>
      <c r="N25" s="10">
        <f t="shared" si="5"/>
        <v>77101.07187976547</v>
      </c>
      <c r="O25" s="2">
        <f t="shared" si="9"/>
        <v>76407.162232847579</v>
      </c>
    </row>
    <row r="26" spans="1:15" x14ac:dyDescent="0.3">
      <c r="A26">
        <f t="shared" si="11"/>
        <v>67</v>
      </c>
      <c r="B26">
        <f t="shared" si="11"/>
        <v>2039</v>
      </c>
      <c r="C26">
        <f t="shared" si="11"/>
        <v>24</v>
      </c>
      <c r="D26" s="2">
        <f t="shared" si="10"/>
        <v>1946</v>
      </c>
      <c r="E26" s="2">
        <f t="shared" si="10"/>
        <v>154</v>
      </c>
      <c r="F26" s="9">
        <f t="shared" si="1"/>
        <v>2100</v>
      </c>
      <c r="G26" s="2">
        <f t="shared" si="2"/>
        <v>680</v>
      </c>
      <c r="H26" s="2">
        <f t="shared" si="3"/>
        <v>1266</v>
      </c>
      <c r="I26" s="2">
        <f t="shared" si="12"/>
        <v>27</v>
      </c>
      <c r="J26" s="7">
        <f t="shared" si="12"/>
        <v>0</v>
      </c>
      <c r="K26" s="7">
        <f t="shared" si="12"/>
        <v>8.9999999999999993E-3</v>
      </c>
      <c r="L26" s="1">
        <f t="shared" si="12"/>
        <v>0.03</v>
      </c>
      <c r="M26" s="3">
        <f t="shared" si="8"/>
        <v>76407.162232847579</v>
      </c>
      <c r="N26" s="10">
        <f t="shared" si="5"/>
        <v>80772.377099833015</v>
      </c>
      <c r="O26" s="12">
        <f t="shared" si="9"/>
        <v>80045.425705934511</v>
      </c>
    </row>
    <row r="28" spans="1:15" x14ac:dyDescent="0.3">
      <c r="A28" s="11" t="s">
        <v>14</v>
      </c>
      <c r="E28" s="2">
        <f>SUM(E2:E27)</f>
        <v>3850</v>
      </c>
      <c r="F28" s="2">
        <f>SUM(F2:F27)</f>
        <v>52500</v>
      </c>
      <c r="G28" s="2">
        <f>SUM(G2:G27)</f>
        <v>17000</v>
      </c>
      <c r="H28" s="2">
        <f>SUM(H2:H27)</f>
        <v>31650</v>
      </c>
    </row>
    <row r="29" spans="1:15" x14ac:dyDescent="0.3">
      <c r="A29" s="11"/>
      <c r="E29" s="2"/>
      <c r="F29" s="2"/>
      <c r="G29" s="2"/>
      <c r="H29" s="2"/>
    </row>
    <row r="30" spans="1:15" x14ac:dyDescent="0.3">
      <c r="A30" s="11" t="s">
        <v>22</v>
      </c>
      <c r="E30" s="2"/>
      <c r="F30" s="2"/>
      <c r="G30" s="2"/>
      <c r="H30" s="2"/>
    </row>
    <row r="32" spans="1:15" x14ac:dyDescent="0.3">
      <c r="A32" t="s">
        <v>17</v>
      </c>
      <c r="F32" s="2">
        <f>E28+G28</f>
        <v>20850</v>
      </c>
      <c r="G32" t="s">
        <v>18</v>
      </c>
    </row>
    <row r="34" spans="1:7" x14ac:dyDescent="0.3">
      <c r="A34" t="s">
        <v>19</v>
      </c>
      <c r="F34" s="2">
        <f>O26-F28</f>
        <v>27545.425705934511</v>
      </c>
      <c r="G34" t="s">
        <v>20</v>
      </c>
    </row>
    <row r="35" spans="1:7" x14ac:dyDescent="0.3">
      <c r="F35" s="6">
        <v>0.42</v>
      </c>
      <c r="G35" t="s">
        <v>21</v>
      </c>
    </row>
    <row r="36" spans="1:7" x14ac:dyDescent="0.3">
      <c r="F36" s="2">
        <f>F34*F35/2</f>
        <v>5784.5393982462474</v>
      </c>
      <c r="G36" t="s">
        <v>23</v>
      </c>
    </row>
    <row r="38" spans="1:7" x14ac:dyDescent="0.3">
      <c r="A38" t="s">
        <v>24</v>
      </c>
      <c r="F38" s="12">
        <f>O26-F32-F36</f>
        <v>53410.886307688263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19" workbookViewId="0">
      <selection activeCell="A42" sqref="A42"/>
    </sheetView>
  </sheetViews>
  <sheetFormatPr baseColWidth="10" defaultRowHeight="14.4" x14ac:dyDescent="0.3"/>
  <cols>
    <col min="1" max="1" width="4.88671875" bestFit="1" customWidth="1"/>
    <col min="2" max="2" width="6" bestFit="1" customWidth="1"/>
    <col min="3" max="3" width="5" customWidth="1"/>
    <col min="5" max="5" width="10.77734375" bestFit="1" customWidth="1"/>
    <col min="6" max="6" width="13.77734375" customWidth="1"/>
    <col min="7" max="7" width="14" customWidth="1"/>
    <col min="8" max="8" width="12.44140625" customWidth="1"/>
    <col min="9" max="9" width="11.88671875" bestFit="1" customWidth="1"/>
    <col min="10" max="10" width="8.6640625" style="7" customWidth="1"/>
    <col min="11" max="11" width="14.21875" style="7" bestFit="1" customWidth="1"/>
    <col min="12" max="12" width="4.109375" style="1" bestFit="1" customWidth="1"/>
    <col min="13" max="13" width="23.6640625" style="1" bestFit="1" customWidth="1"/>
    <col min="14" max="14" width="23.6640625" style="1" customWidth="1"/>
    <col min="15" max="15" width="16.44140625" customWidth="1"/>
  </cols>
  <sheetData>
    <row r="1" spans="1:15" x14ac:dyDescent="0.3">
      <c r="A1" t="s">
        <v>5</v>
      </c>
      <c r="B1" t="s">
        <v>0</v>
      </c>
      <c r="C1" t="s">
        <v>15</v>
      </c>
      <c r="D1" t="s">
        <v>1</v>
      </c>
      <c r="E1" t="s">
        <v>2</v>
      </c>
      <c r="F1" t="s">
        <v>11</v>
      </c>
      <c r="G1" t="s">
        <v>3</v>
      </c>
      <c r="H1" t="s">
        <v>4</v>
      </c>
      <c r="I1" t="s">
        <v>6</v>
      </c>
      <c r="J1" s="7" t="s">
        <v>16</v>
      </c>
      <c r="K1" s="7" t="s">
        <v>12</v>
      </c>
      <c r="L1" s="1" t="s">
        <v>7</v>
      </c>
      <c r="M1" s="1" t="s">
        <v>9</v>
      </c>
      <c r="N1" s="1" t="s">
        <v>13</v>
      </c>
      <c r="O1" t="s">
        <v>8</v>
      </c>
    </row>
    <row r="2" spans="1:15" x14ac:dyDescent="0.3">
      <c r="A2" s="11">
        <v>43</v>
      </c>
      <c r="B2" s="11">
        <v>2015</v>
      </c>
      <c r="C2" s="11">
        <v>0</v>
      </c>
      <c r="D2" s="4">
        <v>1266</v>
      </c>
      <c r="E2" s="4">
        <v>0</v>
      </c>
      <c r="F2" s="9">
        <f>D2+E2</f>
        <v>1266</v>
      </c>
      <c r="G2" s="4">
        <v>0</v>
      </c>
      <c r="H2" s="9">
        <f>D2-G2</f>
        <v>1266</v>
      </c>
      <c r="I2" s="4">
        <v>0</v>
      </c>
      <c r="J2" s="8">
        <v>5.5999999999999999E-3</v>
      </c>
      <c r="K2" s="8">
        <v>4.4999999999999997E-3</v>
      </c>
      <c r="L2" s="6">
        <v>0.03</v>
      </c>
      <c r="M2" s="10">
        <f>F48</f>
        <v>1059</v>
      </c>
      <c r="N2" s="10">
        <f>M2*(1+L2)+F2*(1-J2)-I2</f>
        <v>2349.6804000000002</v>
      </c>
      <c r="O2" s="2">
        <f>N2*(1-K2)</f>
        <v>2339.1068382000003</v>
      </c>
    </row>
    <row r="3" spans="1:15" x14ac:dyDescent="0.3">
      <c r="A3">
        <f>A2+1</f>
        <v>44</v>
      </c>
      <c r="B3">
        <f>B2+1</f>
        <v>2016</v>
      </c>
      <c r="C3">
        <f>C2+1</f>
        <v>1</v>
      </c>
      <c r="D3" s="2">
        <f t="shared" ref="D3:E18" si="0">D2</f>
        <v>1266</v>
      </c>
      <c r="E3" s="2">
        <f t="shared" si="0"/>
        <v>0</v>
      </c>
      <c r="F3" s="9">
        <f t="shared" ref="F3:F26" si="1">D3+E3</f>
        <v>1266</v>
      </c>
      <c r="G3" s="2">
        <f t="shared" ref="G3:G26" si="2">G2</f>
        <v>0</v>
      </c>
      <c r="H3" s="2">
        <f t="shared" ref="H3:H26" si="3">D3-G3</f>
        <v>1266</v>
      </c>
      <c r="I3" s="2">
        <f>I2</f>
        <v>0</v>
      </c>
      <c r="J3" s="7">
        <f t="shared" ref="J3:L18" si="4">J2</f>
        <v>5.5999999999999999E-3</v>
      </c>
      <c r="K3" s="7">
        <f t="shared" si="4"/>
        <v>4.4999999999999997E-3</v>
      </c>
      <c r="L3" s="1">
        <f>L2</f>
        <v>0.03</v>
      </c>
      <c r="M3" s="3">
        <f>O2</f>
        <v>2339.1068382000003</v>
      </c>
      <c r="N3" s="10">
        <f t="shared" ref="N3:N26" si="5">M3*(1+L3)+F3*(1-J3)-I3</f>
        <v>3668.1904433460004</v>
      </c>
      <c r="O3" s="2">
        <f>N3*(1-K3)</f>
        <v>3651.6835863509436</v>
      </c>
    </row>
    <row r="4" spans="1:15" x14ac:dyDescent="0.3">
      <c r="A4">
        <f t="shared" ref="A4:C19" si="6">A3+1</f>
        <v>45</v>
      </c>
      <c r="B4">
        <f t="shared" si="6"/>
        <v>2017</v>
      </c>
      <c r="C4">
        <f t="shared" si="6"/>
        <v>2</v>
      </c>
      <c r="D4" s="2">
        <f t="shared" si="0"/>
        <v>1266</v>
      </c>
      <c r="E4" s="2">
        <f t="shared" si="0"/>
        <v>0</v>
      </c>
      <c r="F4" s="9">
        <f t="shared" si="1"/>
        <v>1266</v>
      </c>
      <c r="G4" s="2">
        <f t="shared" si="2"/>
        <v>0</v>
      </c>
      <c r="H4" s="2">
        <f t="shared" si="3"/>
        <v>1266</v>
      </c>
      <c r="I4" s="2">
        <f t="shared" ref="I4:L19" si="7">I3</f>
        <v>0</v>
      </c>
      <c r="J4" s="7">
        <f t="shared" si="4"/>
        <v>5.5999999999999999E-3</v>
      </c>
      <c r="K4" s="7">
        <f t="shared" si="4"/>
        <v>4.4999999999999997E-3</v>
      </c>
      <c r="L4" s="1">
        <f t="shared" si="4"/>
        <v>0.03</v>
      </c>
      <c r="M4" s="3">
        <f>O3</f>
        <v>3651.6835863509436</v>
      </c>
      <c r="N4" s="10">
        <f t="shared" si="5"/>
        <v>5020.1444939414723</v>
      </c>
      <c r="O4" s="2">
        <f>N4*(1-K4)</f>
        <v>4997.5538437187361</v>
      </c>
    </row>
    <row r="5" spans="1:15" x14ac:dyDescent="0.3">
      <c r="A5">
        <f t="shared" si="6"/>
        <v>46</v>
      </c>
      <c r="B5">
        <f t="shared" si="6"/>
        <v>2018</v>
      </c>
      <c r="C5">
        <f t="shared" si="6"/>
        <v>3</v>
      </c>
      <c r="D5" s="2">
        <f t="shared" si="0"/>
        <v>1266</v>
      </c>
      <c r="E5" s="2">
        <f t="shared" si="0"/>
        <v>0</v>
      </c>
      <c r="F5" s="9">
        <f t="shared" si="1"/>
        <v>1266</v>
      </c>
      <c r="G5" s="2">
        <f t="shared" si="2"/>
        <v>0</v>
      </c>
      <c r="H5" s="2">
        <f t="shared" si="3"/>
        <v>1266</v>
      </c>
      <c r="I5" s="2">
        <f t="shared" si="7"/>
        <v>0</v>
      </c>
      <c r="J5" s="7">
        <f t="shared" si="4"/>
        <v>5.5999999999999999E-3</v>
      </c>
      <c r="K5" s="7">
        <f t="shared" si="4"/>
        <v>4.4999999999999997E-3</v>
      </c>
      <c r="L5" s="1">
        <f t="shared" si="4"/>
        <v>0.03</v>
      </c>
      <c r="M5" s="3">
        <f t="shared" ref="M5:M26" si="8">O4</f>
        <v>4997.5538437187361</v>
      </c>
      <c r="N5" s="10">
        <f t="shared" si="5"/>
        <v>6406.3908590302981</v>
      </c>
      <c r="O5" s="2">
        <f t="shared" ref="O5:O26" si="9">N5*(1-K5)</f>
        <v>6377.5621001646623</v>
      </c>
    </row>
    <row r="6" spans="1:15" x14ac:dyDescent="0.3">
      <c r="A6">
        <f t="shared" si="6"/>
        <v>47</v>
      </c>
      <c r="B6">
        <f t="shared" si="6"/>
        <v>2019</v>
      </c>
      <c r="C6">
        <f t="shared" si="6"/>
        <v>4</v>
      </c>
      <c r="D6" s="2">
        <f t="shared" si="0"/>
        <v>1266</v>
      </c>
      <c r="E6" s="2">
        <f t="shared" si="0"/>
        <v>0</v>
      </c>
      <c r="F6" s="9">
        <f t="shared" si="1"/>
        <v>1266</v>
      </c>
      <c r="G6" s="2">
        <f t="shared" si="2"/>
        <v>0</v>
      </c>
      <c r="H6" s="2">
        <f t="shared" si="3"/>
        <v>1266</v>
      </c>
      <c r="I6" s="2">
        <f t="shared" si="7"/>
        <v>0</v>
      </c>
      <c r="J6" s="7">
        <f t="shared" si="4"/>
        <v>5.5999999999999999E-3</v>
      </c>
      <c r="K6" s="7">
        <f t="shared" si="4"/>
        <v>4.4999999999999997E-3</v>
      </c>
      <c r="L6" s="1">
        <f t="shared" si="4"/>
        <v>0.03</v>
      </c>
      <c r="M6" s="3">
        <f t="shared" si="8"/>
        <v>6377.5621001646623</v>
      </c>
      <c r="N6" s="10">
        <f t="shared" si="5"/>
        <v>7827.7993631696017</v>
      </c>
      <c r="O6" s="2">
        <f t="shared" si="9"/>
        <v>7792.574266035339</v>
      </c>
    </row>
    <row r="7" spans="1:15" x14ac:dyDescent="0.3">
      <c r="A7">
        <f t="shared" si="6"/>
        <v>48</v>
      </c>
      <c r="B7">
        <f t="shared" si="6"/>
        <v>2020</v>
      </c>
      <c r="C7">
        <f t="shared" si="6"/>
        <v>5</v>
      </c>
      <c r="D7" s="2">
        <f t="shared" si="0"/>
        <v>1266</v>
      </c>
      <c r="E7" s="2">
        <f t="shared" si="0"/>
        <v>0</v>
      </c>
      <c r="F7" s="9">
        <f t="shared" si="1"/>
        <v>1266</v>
      </c>
      <c r="G7" s="2">
        <f t="shared" si="2"/>
        <v>0</v>
      </c>
      <c r="H7" s="2">
        <f t="shared" si="3"/>
        <v>1266</v>
      </c>
      <c r="I7" s="2">
        <f t="shared" si="7"/>
        <v>0</v>
      </c>
      <c r="J7" s="7">
        <f t="shared" si="4"/>
        <v>5.5999999999999999E-3</v>
      </c>
      <c r="K7" s="7">
        <f t="shared" si="4"/>
        <v>4.4999999999999997E-3</v>
      </c>
      <c r="L7" s="1">
        <f t="shared" si="4"/>
        <v>0.03</v>
      </c>
      <c r="M7" s="3">
        <f t="shared" si="8"/>
        <v>7792.574266035339</v>
      </c>
      <c r="N7" s="10">
        <f t="shared" si="5"/>
        <v>9285.2618940163993</v>
      </c>
      <c r="O7" s="2">
        <f t="shared" si="9"/>
        <v>9243.4782154933255</v>
      </c>
    </row>
    <row r="8" spans="1:15" x14ac:dyDescent="0.3">
      <c r="A8">
        <f t="shared" si="6"/>
        <v>49</v>
      </c>
      <c r="B8">
        <f t="shared" si="6"/>
        <v>2021</v>
      </c>
      <c r="C8">
        <f t="shared" si="6"/>
        <v>6</v>
      </c>
      <c r="D8" s="2">
        <f t="shared" si="0"/>
        <v>1266</v>
      </c>
      <c r="E8" s="2">
        <f t="shared" si="0"/>
        <v>0</v>
      </c>
      <c r="F8" s="9">
        <f t="shared" si="1"/>
        <v>1266</v>
      </c>
      <c r="G8" s="2">
        <f t="shared" si="2"/>
        <v>0</v>
      </c>
      <c r="H8" s="2">
        <f t="shared" si="3"/>
        <v>1266</v>
      </c>
      <c r="I8" s="2">
        <f t="shared" si="7"/>
        <v>0</v>
      </c>
      <c r="J8" s="7">
        <f t="shared" si="4"/>
        <v>5.5999999999999999E-3</v>
      </c>
      <c r="K8" s="7">
        <f t="shared" si="4"/>
        <v>4.4999999999999997E-3</v>
      </c>
      <c r="L8" s="1">
        <f t="shared" si="4"/>
        <v>0.03</v>
      </c>
      <c r="M8" s="3">
        <f t="shared" si="8"/>
        <v>9243.4782154933255</v>
      </c>
      <c r="N8" s="10">
        <f t="shared" si="5"/>
        <v>10779.692961958126</v>
      </c>
      <c r="O8" s="2">
        <f t="shared" si="9"/>
        <v>10731.184343629315</v>
      </c>
    </row>
    <row r="9" spans="1:15" x14ac:dyDescent="0.3">
      <c r="A9">
        <f t="shared" si="6"/>
        <v>50</v>
      </c>
      <c r="B9">
        <f t="shared" si="6"/>
        <v>2022</v>
      </c>
      <c r="C9">
        <f t="shared" si="6"/>
        <v>7</v>
      </c>
      <c r="D9" s="2">
        <f t="shared" si="0"/>
        <v>1266</v>
      </c>
      <c r="E9" s="2">
        <f t="shared" si="0"/>
        <v>0</v>
      </c>
      <c r="F9" s="9">
        <f t="shared" si="1"/>
        <v>1266</v>
      </c>
      <c r="G9" s="2">
        <f t="shared" si="2"/>
        <v>0</v>
      </c>
      <c r="H9" s="2">
        <f t="shared" si="3"/>
        <v>1266</v>
      </c>
      <c r="I9" s="2">
        <f t="shared" si="7"/>
        <v>0</v>
      </c>
      <c r="J9" s="7">
        <f t="shared" si="4"/>
        <v>5.5999999999999999E-3</v>
      </c>
      <c r="K9" s="7">
        <f t="shared" si="4"/>
        <v>4.4999999999999997E-3</v>
      </c>
      <c r="L9" s="1">
        <f t="shared" si="4"/>
        <v>0.03</v>
      </c>
      <c r="M9" s="3">
        <f t="shared" si="8"/>
        <v>10731.184343629315</v>
      </c>
      <c r="N9" s="10">
        <f t="shared" si="5"/>
        <v>12312.030273938195</v>
      </c>
      <c r="O9" s="2">
        <f t="shared" si="9"/>
        <v>12256.626137705474</v>
      </c>
    </row>
    <row r="10" spans="1:15" x14ac:dyDescent="0.3">
      <c r="A10">
        <f t="shared" si="6"/>
        <v>51</v>
      </c>
      <c r="B10">
        <f t="shared" si="6"/>
        <v>2023</v>
      </c>
      <c r="C10">
        <f t="shared" si="6"/>
        <v>8</v>
      </c>
      <c r="D10" s="2">
        <f t="shared" si="0"/>
        <v>1266</v>
      </c>
      <c r="E10" s="2">
        <f t="shared" si="0"/>
        <v>0</v>
      </c>
      <c r="F10" s="9">
        <f t="shared" si="1"/>
        <v>1266</v>
      </c>
      <c r="G10" s="2">
        <f t="shared" si="2"/>
        <v>0</v>
      </c>
      <c r="H10" s="2">
        <f t="shared" si="3"/>
        <v>1266</v>
      </c>
      <c r="I10" s="2">
        <f t="shared" si="7"/>
        <v>0</v>
      </c>
      <c r="J10" s="7">
        <f t="shared" si="4"/>
        <v>5.5999999999999999E-3</v>
      </c>
      <c r="K10" s="7">
        <f t="shared" si="4"/>
        <v>4.4999999999999997E-3</v>
      </c>
      <c r="L10" s="1">
        <f t="shared" si="4"/>
        <v>0.03</v>
      </c>
      <c r="M10" s="3">
        <f t="shared" si="8"/>
        <v>12256.626137705474</v>
      </c>
      <c r="N10" s="10">
        <f t="shared" si="5"/>
        <v>13883.235321836639</v>
      </c>
      <c r="O10" s="2">
        <f t="shared" si="9"/>
        <v>13820.760762888374</v>
      </c>
    </row>
    <row r="11" spans="1:15" x14ac:dyDescent="0.3">
      <c r="A11">
        <f t="shared" si="6"/>
        <v>52</v>
      </c>
      <c r="B11">
        <f t="shared" si="6"/>
        <v>2024</v>
      </c>
      <c r="C11">
        <f t="shared" si="6"/>
        <v>9</v>
      </c>
      <c r="D11" s="2">
        <f t="shared" si="0"/>
        <v>1266</v>
      </c>
      <c r="E11" s="2">
        <f t="shared" si="0"/>
        <v>0</v>
      </c>
      <c r="F11" s="9">
        <f t="shared" si="1"/>
        <v>1266</v>
      </c>
      <c r="G11" s="2">
        <f t="shared" si="2"/>
        <v>0</v>
      </c>
      <c r="H11" s="2">
        <f t="shared" si="3"/>
        <v>1266</v>
      </c>
      <c r="I11" s="2">
        <f t="shared" si="7"/>
        <v>0</v>
      </c>
      <c r="J11" s="7">
        <f t="shared" si="4"/>
        <v>5.5999999999999999E-3</v>
      </c>
      <c r="K11" s="7">
        <f t="shared" si="4"/>
        <v>4.4999999999999997E-3</v>
      </c>
      <c r="L11" s="1">
        <f t="shared" si="4"/>
        <v>0.03</v>
      </c>
      <c r="M11" s="3">
        <f t="shared" si="8"/>
        <v>13820.760762888374</v>
      </c>
      <c r="N11" s="10">
        <f t="shared" si="5"/>
        <v>15494.293985775026</v>
      </c>
      <c r="O11" s="2">
        <f t="shared" si="9"/>
        <v>15424.56966283904</v>
      </c>
    </row>
    <row r="12" spans="1:15" x14ac:dyDescent="0.3">
      <c r="A12">
        <f t="shared" si="6"/>
        <v>53</v>
      </c>
      <c r="B12">
        <f t="shared" si="6"/>
        <v>2025</v>
      </c>
      <c r="C12">
        <f t="shared" si="6"/>
        <v>10</v>
      </c>
      <c r="D12" s="2">
        <f t="shared" si="0"/>
        <v>1266</v>
      </c>
      <c r="E12" s="2">
        <f t="shared" si="0"/>
        <v>0</v>
      </c>
      <c r="F12" s="9">
        <f t="shared" si="1"/>
        <v>1266</v>
      </c>
      <c r="G12" s="2">
        <f t="shared" si="2"/>
        <v>0</v>
      </c>
      <c r="H12" s="2">
        <f t="shared" si="3"/>
        <v>1266</v>
      </c>
      <c r="I12" s="2">
        <f t="shared" si="7"/>
        <v>0</v>
      </c>
      <c r="J12" s="7">
        <f t="shared" si="4"/>
        <v>5.5999999999999999E-3</v>
      </c>
      <c r="K12" s="7">
        <f t="shared" si="4"/>
        <v>4.4999999999999997E-3</v>
      </c>
      <c r="L12" s="1">
        <f t="shared" si="4"/>
        <v>0.03</v>
      </c>
      <c r="M12" s="3">
        <f t="shared" si="8"/>
        <v>15424.56966283904</v>
      </c>
      <c r="N12" s="10">
        <f t="shared" si="5"/>
        <v>17146.21715272421</v>
      </c>
      <c r="O12" s="2">
        <f t="shared" si="9"/>
        <v>17069.059175536953</v>
      </c>
    </row>
    <row r="13" spans="1:15" x14ac:dyDescent="0.3">
      <c r="A13">
        <f t="shared" si="6"/>
        <v>54</v>
      </c>
      <c r="B13">
        <f t="shared" si="6"/>
        <v>2026</v>
      </c>
      <c r="C13">
        <f t="shared" si="6"/>
        <v>11</v>
      </c>
      <c r="D13" s="2">
        <f t="shared" si="0"/>
        <v>1266</v>
      </c>
      <c r="E13" s="2">
        <f t="shared" si="0"/>
        <v>0</v>
      </c>
      <c r="F13" s="9">
        <f t="shared" si="1"/>
        <v>1266</v>
      </c>
      <c r="G13" s="2">
        <f t="shared" si="2"/>
        <v>0</v>
      </c>
      <c r="H13" s="2">
        <f t="shared" si="3"/>
        <v>1266</v>
      </c>
      <c r="I13" s="2">
        <f t="shared" si="7"/>
        <v>0</v>
      </c>
      <c r="J13" s="7">
        <f t="shared" si="4"/>
        <v>5.5999999999999999E-3</v>
      </c>
      <c r="K13" s="7">
        <f t="shared" si="4"/>
        <v>4.4999999999999997E-3</v>
      </c>
      <c r="L13" s="1">
        <f t="shared" si="4"/>
        <v>0.03</v>
      </c>
      <c r="M13" s="3">
        <f t="shared" si="8"/>
        <v>17069.059175536953</v>
      </c>
      <c r="N13" s="10">
        <f t="shared" si="5"/>
        <v>18840.041350803062</v>
      </c>
      <c r="O13" s="2">
        <f t="shared" si="9"/>
        <v>18755.261164724448</v>
      </c>
    </row>
    <row r="14" spans="1:15" x14ac:dyDescent="0.3">
      <c r="A14">
        <f t="shared" si="6"/>
        <v>55</v>
      </c>
      <c r="B14">
        <f t="shared" si="6"/>
        <v>2027</v>
      </c>
      <c r="C14">
        <f t="shared" si="6"/>
        <v>12</v>
      </c>
      <c r="D14" s="2">
        <f t="shared" si="0"/>
        <v>1266</v>
      </c>
      <c r="E14" s="2">
        <f t="shared" si="0"/>
        <v>0</v>
      </c>
      <c r="F14" s="9">
        <f t="shared" si="1"/>
        <v>1266</v>
      </c>
      <c r="G14" s="2">
        <f t="shared" si="2"/>
        <v>0</v>
      </c>
      <c r="H14" s="2">
        <f t="shared" si="3"/>
        <v>1266</v>
      </c>
      <c r="I14" s="2">
        <f t="shared" si="7"/>
        <v>0</v>
      </c>
      <c r="J14" s="7">
        <f t="shared" si="4"/>
        <v>5.5999999999999999E-3</v>
      </c>
      <c r="K14" s="7">
        <f t="shared" si="4"/>
        <v>4.4999999999999997E-3</v>
      </c>
      <c r="L14" s="1">
        <f t="shared" si="4"/>
        <v>0.03</v>
      </c>
      <c r="M14" s="3">
        <f t="shared" si="8"/>
        <v>18755.261164724448</v>
      </c>
      <c r="N14" s="10">
        <f t="shared" si="5"/>
        <v>20576.829399666181</v>
      </c>
      <c r="O14" s="2">
        <f t="shared" si="9"/>
        <v>20484.233667367684</v>
      </c>
    </row>
    <row r="15" spans="1:15" x14ac:dyDescent="0.3">
      <c r="A15">
        <f t="shared" si="6"/>
        <v>56</v>
      </c>
      <c r="B15">
        <f t="shared" si="6"/>
        <v>2028</v>
      </c>
      <c r="C15">
        <f t="shared" si="6"/>
        <v>13</v>
      </c>
      <c r="D15" s="2">
        <f t="shared" si="0"/>
        <v>1266</v>
      </c>
      <c r="E15" s="2">
        <f t="shared" si="0"/>
        <v>0</v>
      </c>
      <c r="F15" s="9">
        <f t="shared" si="1"/>
        <v>1266</v>
      </c>
      <c r="G15" s="2">
        <f t="shared" si="2"/>
        <v>0</v>
      </c>
      <c r="H15" s="2">
        <f t="shared" si="3"/>
        <v>1266</v>
      </c>
      <c r="I15" s="2">
        <f t="shared" si="7"/>
        <v>0</v>
      </c>
      <c r="J15" s="7">
        <f t="shared" si="4"/>
        <v>5.5999999999999999E-3</v>
      </c>
      <c r="K15" s="7">
        <f t="shared" si="4"/>
        <v>4.4999999999999997E-3</v>
      </c>
      <c r="L15" s="1">
        <f t="shared" si="4"/>
        <v>0.03</v>
      </c>
      <c r="M15" s="3">
        <f t="shared" si="8"/>
        <v>20484.233667367684</v>
      </c>
      <c r="N15" s="10">
        <f t="shared" si="5"/>
        <v>22357.671077388717</v>
      </c>
      <c r="O15" s="2">
        <f t="shared" si="9"/>
        <v>22257.06155754047</v>
      </c>
    </row>
    <row r="16" spans="1:15" x14ac:dyDescent="0.3">
      <c r="A16">
        <f t="shared" si="6"/>
        <v>57</v>
      </c>
      <c r="B16">
        <f t="shared" si="6"/>
        <v>2029</v>
      </c>
      <c r="C16">
        <f t="shared" si="6"/>
        <v>14</v>
      </c>
      <c r="D16" s="2">
        <f t="shared" si="0"/>
        <v>1266</v>
      </c>
      <c r="E16" s="2">
        <f t="shared" si="0"/>
        <v>0</v>
      </c>
      <c r="F16" s="9">
        <f t="shared" si="1"/>
        <v>1266</v>
      </c>
      <c r="G16" s="2">
        <f t="shared" si="2"/>
        <v>0</v>
      </c>
      <c r="H16" s="2">
        <f t="shared" si="3"/>
        <v>1266</v>
      </c>
      <c r="I16" s="2">
        <f t="shared" si="7"/>
        <v>0</v>
      </c>
      <c r="J16" s="7">
        <f t="shared" si="4"/>
        <v>5.5999999999999999E-3</v>
      </c>
      <c r="K16" s="7">
        <f t="shared" si="4"/>
        <v>4.4999999999999997E-3</v>
      </c>
      <c r="L16" s="1">
        <f t="shared" si="4"/>
        <v>0.03</v>
      </c>
      <c r="M16" s="3">
        <f t="shared" si="8"/>
        <v>22257.06155754047</v>
      </c>
      <c r="N16" s="10">
        <f t="shared" si="5"/>
        <v>24183.683804266686</v>
      </c>
      <c r="O16" s="2">
        <f t="shared" si="9"/>
        <v>24074.857227147488</v>
      </c>
    </row>
    <row r="17" spans="1:15" x14ac:dyDescent="0.3">
      <c r="A17">
        <f t="shared" si="6"/>
        <v>58</v>
      </c>
      <c r="B17">
        <f t="shared" si="6"/>
        <v>2030</v>
      </c>
      <c r="C17">
        <f t="shared" si="6"/>
        <v>15</v>
      </c>
      <c r="D17" s="2">
        <f t="shared" si="0"/>
        <v>1266</v>
      </c>
      <c r="E17" s="2">
        <f t="shared" si="0"/>
        <v>0</v>
      </c>
      <c r="F17" s="9">
        <f t="shared" si="1"/>
        <v>1266</v>
      </c>
      <c r="G17" s="2">
        <f t="shared" si="2"/>
        <v>0</v>
      </c>
      <c r="H17" s="2">
        <f t="shared" si="3"/>
        <v>1266</v>
      </c>
      <c r="I17" s="2">
        <f t="shared" si="7"/>
        <v>0</v>
      </c>
      <c r="J17" s="7">
        <f t="shared" si="4"/>
        <v>5.5999999999999999E-3</v>
      </c>
      <c r="K17" s="7">
        <f t="shared" si="4"/>
        <v>4.4999999999999997E-3</v>
      </c>
      <c r="L17" s="1">
        <f t="shared" si="4"/>
        <v>0.03</v>
      </c>
      <c r="M17" s="3">
        <f t="shared" si="8"/>
        <v>24074.857227147488</v>
      </c>
      <c r="N17" s="10">
        <f t="shared" si="5"/>
        <v>26056.013343961913</v>
      </c>
      <c r="O17" s="2">
        <f t="shared" si="9"/>
        <v>25938.761283914086</v>
      </c>
    </row>
    <row r="18" spans="1:15" x14ac:dyDescent="0.3">
      <c r="A18">
        <f t="shared" si="6"/>
        <v>59</v>
      </c>
      <c r="B18">
        <f t="shared" si="6"/>
        <v>2031</v>
      </c>
      <c r="C18">
        <f t="shared" si="6"/>
        <v>16</v>
      </c>
      <c r="D18" s="2">
        <f t="shared" si="0"/>
        <v>1266</v>
      </c>
      <c r="E18" s="2">
        <f t="shared" si="0"/>
        <v>0</v>
      </c>
      <c r="F18" s="9">
        <f t="shared" si="1"/>
        <v>1266</v>
      </c>
      <c r="G18" s="2">
        <f t="shared" si="2"/>
        <v>0</v>
      </c>
      <c r="H18" s="2">
        <f t="shared" si="3"/>
        <v>1266</v>
      </c>
      <c r="I18" s="2">
        <f t="shared" si="7"/>
        <v>0</v>
      </c>
      <c r="J18" s="7">
        <f t="shared" si="4"/>
        <v>5.5999999999999999E-3</v>
      </c>
      <c r="K18" s="7">
        <f t="shared" si="4"/>
        <v>4.4999999999999997E-3</v>
      </c>
      <c r="L18" s="1">
        <f t="shared" si="4"/>
        <v>0.03</v>
      </c>
      <c r="M18" s="3">
        <f t="shared" si="8"/>
        <v>25938.761283914086</v>
      </c>
      <c r="N18" s="10">
        <f t="shared" si="5"/>
        <v>27975.834522431509</v>
      </c>
      <c r="O18" s="2">
        <f t="shared" si="9"/>
        <v>27849.943267080569</v>
      </c>
    </row>
    <row r="19" spans="1:15" x14ac:dyDescent="0.3">
      <c r="A19">
        <f t="shared" si="6"/>
        <v>60</v>
      </c>
      <c r="B19">
        <f t="shared" si="6"/>
        <v>2032</v>
      </c>
      <c r="C19">
        <f t="shared" si="6"/>
        <v>17</v>
      </c>
      <c r="D19" s="2">
        <f t="shared" ref="D19:E26" si="10">D18</f>
        <v>1266</v>
      </c>
      <c r="E19" s="2">
        <f t="shared" si="10"/>
        <v>0</v>
      </c>
      <c r="F19" s="9">
        <f t="shared" si="1"/>
        <v>1266</v>
      </c>
      <c r="G19" s="2">
        <f t="shared" si="2"/>
        <v>0</v>
      </c>
      <c r="H19" s="2">
        <f t="shared" si="3"/>
        <v>1266</v>
      </c>
      <c r="I19" s="2">
        <f t="shared" si="7"/>
        <v>0</v>
      </c>
      <c r="J19" s="7">
        <f t="shared" si="7"/>
        <v>5.5999999999999999E-3</v>
      </c>
      <c r="K19" s="7">
        <f t="shared" si="7"/>
        <v>4.4999999999999997E-3</v>
      </c>
      <c r="L19" s="1">
        <f t="shared" si="7"/>
        <v>0.03</v>
      </c>
      <c r="M19" s="3">
        <f t="shared" si="8"/>
        <v>27849.943267080569</v>
      </c>
      <c r="N19" s="10">
        <f t="shared" si="5"/>
        <v>29944.351965092988</v>
      </c>
      <c r="O19" s="2">
        <f t="shared" si="9"/>
        <v>29809.602381250072</v>
      </c>
    </row>
    <row r="20" spans="1:15" x14ac:dyDescent="0.3">
      <c r="A20">
        <f t="shared" ref="A20:C26" si="11">A19+1</f>
        <v>61</v>
      </c>
      <c r="B20">
        <f t="shared" si="11"/>
        <v>2033</v>
      </c>
      <c r="C20">
        <f t="shared" si="11"/>
        <v>18</v>
      </c>
      <c r="D20" s="2">
        <f t="shared" si="10"/>
        <v>1266</v>
      </c>
      <c r="E20" s="2">
        <f t="shared" si="10"/>
        <v>0</v>
      </c>
      <c r="F20" s="9">
        <f t="shared" si="1"/>
        <v>1266</v>
      </c>
      <c r="G20" s="2">
        <f t="shared" si="2"/>
        <v>0</v>
      </c>
      <c r="H20" s="2">
        <f t="shared" si="3"/>
        <v>1266</v>
      </c>
      <c r="I20" s="2">
        <f t="shared" ref="I20:L26" si="12">I19</f>
        <v>0</v>
      </c>
      <c r="J20" s="7">
        <f t="shared" si="12"/>
        <v>5.5999999999999999E-3</v>
      </c>
      <c r="K20" s="7">
        <f t="shared" si="12"/>
        <v>4.4999999999999997E-3</v>
      </c>
      <c r="L20" s="1">
        <f t="shared" si="12"/>
        <v>0.03</v>
      </c>
      <c r="M20" s="3">
        <f t="shared" si="8"/>
        <v>29809.602381250072</v>
      </c>
      <c r="N20" s="10">
        <f t="shared" si="5"/>
        <v>31962.800852687575</v>
      </c>
      <c r="O20" s="2">
        <f t="shared" si="9"/>
        <v>31818.96824885048</v>
      </c>
    </row>
    <row r="21" spans="1:15" x14ac:dyDescent="0.3">
      <c r="A21">
        <f t="shared" si="11"/>
        <v>62</v>
      </c>
      <c r="B21">
        <f t="shared" si="11"/>
        <v>2034</v>
      </c>
      <c r="C21">
        <f t="shared" si="11"/>
        <v>19</v>
      </c>
      <c r="D21" s="2">
        <f t="shared" si="10"/>
        <v>1266</v>
      </c>
      <c r="E21" s="2">
        <f t="shared" si="10"/>
        <v>0</v>
      </c>
      <c r="F21" s="9">
        <f t="shared" si="1"/>
        <v>1266</v>
      </c>
      <c r="G21" s="2">
        <f t="shared" si="2"/>
        <v>0</v>
      </c>
      <c r="H21" s="2">
        <f t="shared" si="3"/>
        <v>1266</v>
      </c>
      <c r="I21" s="2">
        <f t="shared" si="12"/>
        <v>0</v>
      </c>
      <c r="J21" s="7">
        <f t="shared" si="12"/>
        <v>5.5999999999999999E-3</v>
      </c>
      <c r="K21" s="7">
        <f t="shared" si="12"/>
        <v>4.4999999999999997E-3</v>
      </c>
      <c r="L21" s="1">
        <f t="shared" si="12"/>
        <v>0.03</v>
      </c>
      <c r="M21" s="3">
        <f t="shared" si="8"/>
        <v>31818.96824885048</v>
      </c>
      <c r="N21" s="10">
        <f t="shared" si="5"/>
        <v>34032.447696315998</v>
      </c>
      <c r="O21" s="2">
        <f t="shared" si="9"/>
        <v>33879.301681682577</v>
      </c>
    </row>
    <row r="22" spans="1:15" x14ac:dyDescent="0.3">
      <c r="A22">
        <f t="shared" si="11"/>
        <v>63</v>
      </c>
      <c r="B22">
        <f t="shared" si="11"/>
        <v>2035</v>
      </c>
      <c r="C22">
        <f t="shared" si="11"/>
        <v>20</v>
      </c>
      <c r="D22" s="2">
        <f t="shared" si="10"/>
        <v>1266</v>
      </c>
      <c r="E22" s="2">
        <f t="shared" si="10"/>
        <v>0</v>
      </c>
      <c r="F22" s="9">
        <f t="shared" si="1"/>
        <v>1266</v>
      </c>
      <c r="G22" s="2">
        <f t="shared" si="2"/>
        <v>0</v>
      </c>
      <c r="H22" s="2">
        <f t="shared" si="3"/>
        <v>1266</v>
      </c>
      <c r="I22" s="2">
        <f t="shared" si="12"/>
        <v>0</v>
      </c>
      <c r="J22" s="7">
        <f t="shared" si="12"/>
        <v>5.5999999999999999E-3</v>
      </c>
      <c r="K22" s="7">
        <f t="shared" si="12"/>
        <v>4.4999999999999997E-3</v>
      </c>
      <c r="L22" s="1">
        <f t="shared" si="12"/>
        <v>0.03</v>
      </c>
      <c r="M22" s="3">
        <f t="shared" si="8"/>
        <v>33879.301681682577</v>
      </c>
      <c r="N22" s="10">
        <f t="shared" si="5"/>
        <v>36154.591132133057</v>
      </c>
      <c r="O22" s="2">
        <f t="shared" si="9"/>
        <v>35991.895472038457</v>
      </c>
    </row>
    <row r="23" spans="1:15" x14ac:dyDescent="0.3">
      <c r="A23">
        <f t="shared" si="11"/>
        <v>64</v>
      </c>
      <c r="B23">
        <f t="shared" si="11"/>
        <v>2036</v>
      </c>
      <c r="C23">
        <f t="shared" si="11"/>
        <v>21</v>
      </c>
      <c r="D23" s="2">
        <f t="shared" si="10"/>
        <v>1266</v>
      </c>
      <c r="E23" s="2">
        <f t="shared" si="10"/>
        <v>0</v>
      </c>
      <c r="F23" s="9">
        <f t="shared" si="1"/>
        <v>1266</v>
      </c>
      <c r="G23" s="2">
        <f t="shared" si="2"/>
        <v>0</v>
      </c>
      <c r="H23" s="2">
        <f t="shared" si="3"/>
        <v>1266</v>
      </c>
      <c r="I23" s="2">
        <f t="shared" si="12"/>
        <v>0</v>
      </c>
      <c r="J23" s="7">
        <f t="shared" si="12"/>
        <v>5.5999999999999999E-3</v>
      </c>
      <c r="K23" s="7">
        <f t="shared" si="12"/>
        <v>4.4999999999999997E-3</v>
      </c>
      <c r="L23" s="1">
        <f t="shared" si="12"/>
        <v>0.03</v>
      </c>
      <c r="M23" s="3">
        <f t="shared" si="8"/>
        <v>35991.895472038457</v>
      </c>
      <c r="N23" s="10">
        <f t="shared" si="5"/>
        <v>38330.562736199616</v>
      </c>
      <c r="O23" s="2">
        <f t="shared" si="9"/>
        <v>38158.075203886721</v>
      </c>
    </row>
    <row r="24" spans="1:15" x14ac:dyDescent="0.3">
      <c r="A24">
        <f t="shared" si="11"/>
        <v>65</v>
      </c>
      <c r="B24">
        <f t="shared" si="11"/>
        <v>2037</v>
      </c>
      <c r="C24">
        <f t="shared" si="11"/>
        <v>22</v>
      </c>
      <c r="D24" s="2">
        <f t="shared" si="10"/>
        <v>1266</v>
      </c>
      <c r="E24" s="2">
        <f t="shared" si="10"/>
        <v>0</v>
      </c>
      <c r="F24" s="9">
        <f t="shared" si="1"/>
        <v>1266</v>
      </c>
      <c r="G24" s="2">
        <f t="shared" si="2"/>
        <v>0</v>
      </c>
      <c r="H24" s="2">
        <f t="shared" si="3"/>
        <v>1266</v>
      </c>
      <c r="I24" s="2">
        <f t="shared" si="12"/>
        <v>0</v>
      </c>
      <c r="J24" s="7">
        <f t="shared" si="12"/>
        <v>5.5999999999999999E-3</v>
      </c>
      <c r="K24" s="7">
        <f t="shared" si="12"/>
        <v>4.4999999999999997E-3</v>
      </c>
      <c r="L24" s="1">
        <f t="shared" si="12"/>
        <v>0.03</v>
      </c>
      <c r="M24" s="3">
        <f t="shared" si="8"/>
        <v>38158.075203886721</v>
      </c>
      <c r="N24" s="10">
        <f t="shared" si="5"/>
        <v>40561.727860003324</v>
      </c>
      <c r="O24" s="2">
        <f t="shared" si="9"/>
        <v>40379.20008463331</v>
      </c>
    </row>
    <row r="25" spans="1:15" x14ac:dyDescent="0.3">
      <c r="A25">
        <f t="shared" si="11"/>
        <v>66</v>
      </c>
      <c r="B25">
        <f t="shared" si="11"/>
        <v>2038</v>
      </c>
      <c r="C25">
        <f t="shared" si="11"/>
        <v>23</v>
      </c>
      <c r="D25" s="2">
        <f t="shared" si="10"/>
        <v>1266</v>
      </c>
      <c r="E25" s="2">
        <f t="shared" si="10"/>
        <v>0</v>
      </c>
      <c r="F25" s="9">
        <f t="shared" si="1"/>
        <v>1266</v>
      </c>
      <c r="G25" s="2">
        <f t="shared" si="2"/>
        <v>0</v>
      </c>
      <c r="H25" s="2">
        <f t="shared" si="3"/>
        <v>1266</v>
      </c>
      <c r="I25" s="2">
        <f t="shared" si="12"/>
        <v>0</v>
      </c>
      <c r="J25" s="7">
        <f t="shared" si="12"/>
        <v>5.5999999999999999E-3</v>
      </c>
      <c r="K25" s="7">
        <f t="shared" si="12"/>
        <v>4.4999999999999997E-3</v>
      </c>
      <c r="L25" s="1">
        <f t="shared" si="12"/>
        <v>0.03</v>
      </c>
      <c r="M25" s="3">
        <f t="shared" si="8"/>
        <v>40379.20008463331</v>
      </c>
      <c r="N25" s="10">
        <f t="shared" si="5"/>
        <v>42849.486487172311</v>
      </c>
      <c r="O25" s="2">
        <f t="shared" si="9"/>
        <v>42656.663797980036</v>
      </c>
    </row>
    <row r="26" spans="1:15" x14ac:dyDescent="0.3">
      <c r="A26">
        <f t="shared" si="11"/>
        <v>67</v>
      </c>
      <c r="B26">
        <f t="shared" si="11"/>
        <v>2039</v>
      </c>
      <c r="C26">
        <f t="shared" si="11"/>
        <v>24</v>
      </c>
      <c r="D26" s="2">
        <f t="shared" si="10"/>
        <v>1266</v>
      </c>
      <c r="E26" s="2">
        <f t="shared" si="10"/>
        <v>0</v>
      </c>
      <c r="F26" s="9">
        <f t="shared" si="1"/>
        <v>1266</v>
      </c>
      <c r="G26" s="2">
        <f t="shared" si="2"/>
        <v>0</v>
      </c>
      <c r="H26" s="2">
        <f t="shared" si="3"/>
        <v>1266</v>
      </c>
      <c r="I26" s="2">
        <f t="shared" si="12"/>
        <v>0</v>
      </c>
      <c r="J26" s="7">
        <f t="shared" si="12"/>
        <v>5.5999999999999999E-3</v>
      </c>
      <c r="K26" s="7">
        <f t="shared" si="12"/>
        <v>4.4999999999999997E-3</v>
      </c>
      <c r="L26" s="1">
        <f t="shared" si="12"/>
        <v>0.03</v>
      </c>
      <c r="M26" s="3">
        <f t="shared" si="8"/>
        <v>42656.663797980036</v>
      </c>
      <c r="N26" s="10">
        <f t="shared" si="5"/>
        <v>45195.27411191944</v>
      </c>
      <c r="O26" s="12">
        <f t="shared" si="9"/>
        <v>44991.895378415807</v>
      </c>
    </row>
    <row r="28" spans="1:15" x14ac:dyDescent="0.3">
      <c r="A28" s="11" t="s">
        <v>14</v>
      </c>
      <c r="E28" s="2">
        <f>SUM(E2:E27)</f>
        <v>0</v>
      </c>
      <c r="F28" s="2">
        <f>SUM(F2:F27)</f>
        <v>31650</v>
      </c>
      <c r="G28" s="2">
        <f>SUM(G2:G27)</f>
        <v>0</v>
      </c>
      <c r="H28" s="2">
        <f>SUM(H2:H27)</f>
        <v>31650</v>
      </c>
    </row>
    <row r="29" spans="1:15" x14ac:dyDescent="0.3">
      <c r="A29" s="11"/>
      <c r="E29" s="2"/>
      <c r="F29" s="2"/>
      <c r="G29" s="2"/>
      <c r="H29" s="2"/>
    </row>
    <row r="30" spans="1:15" x14ac:dyDescent="0.3">
      <c r="A30" s="11" t="s">
        <v>22</v>
      </c>
      <c r="E30" s="2"/>
      <c r="F30" s="2"/>
      <c r="G30" s="2"/>
      <c r="H30" s="2"/>
    </row>
    <row r="32" spans="1:15" x14ac:dyDescent="0.3">
      <c r="A32" t="s">
        <v>17</v>
      </c>
      <c r="F32" s="2">
        <f>E28+G28</f>
        <v>0</v>
      </c>
      <c r="G32" t="s">
        <v>18</v>
      </c>
    </row>
    <row r="34" spans="1:9" x14ac:dyDescent="0.3">
      <c r="A34" t="s">
        <v>19</v>
      </c>
      <c r="F34" s="2">
        <f>O26-F28</f>
        <v>13341.895378415807</v>
      </c>
      <c r="G34" t="s">
        <v>26</v>
      </c>
    </row>
    <row r="35" spans="1:9" x14ac:dyDescent="0.3">
      <c r="F35" s="14">
        <v>0.26374999999999998</v>
      </c>
      <c r="G35" t="s">
        <v>27</v>
      </c>
    </row>
    <row r="36" spans="1:9" x14ac:dyDescent="0.3">
      <c r="F36" s="2">
        <f>F34*F35</f>
        <v>3518.9249060571692</v>
      </c>
      <c r="G36" t="s">
        <v>23</v>
      </c>
    </row>
    <row r="38" spans="1:9" x14ac:dyDescent="0.3">
      <c r="A38" t="s">
        <v>24</v>
      </c>
      <c r="F38" s="12">
        <f>O26-F32-F36</f>
        <v>41472.97047235864</v>
      </c>
    </row>
    <row r="41" spans="1:9" x14ac:dyDescent="0.3">
      <c r="A41" t="s">
        <v>30</v>
      </c>
    </row>
    <row r="43" spans="1:9" x14ac:dyDescent="0.3">
      <c r="A43" t="s">
        <v>28</v>
      </c>
      <c r="F43" s="5">
        <v>8159</v>
      </c>
      <c r="H43" t="s">
        <v>25</v>
      </c>
      <c r="I43" s="13">
        <v>10500</v>
      </c>
    </row>
    <row r="44" spans="1:9" x14ac:dyDescent="0.3">
      <c r="A44" t="s">
        <v>17</v>
      </c>
      <c r="F44" s="4">
        <v>7100</v>
      </c>
      <c r="G44" t="s">
        <v>18</v>
      </c>
    </row>
    <row r="45" spans="1:9" x14ac:dyDescent="0.3">
      <c r="A45" t="s">
        <v>19</v>
      </c>
      <c r="F45" s="4">
        <f>F43-I43</f>
        <v>-2341</v>
      </c>
      <c r="G45" t="s">
        <v>20</v>
      </c>
    </row>
    <row r="46" spans="1:9" x14ac:dyDescent="0.3">
      <c r="F46" s="6">
        <v>0.42</v>
      </c>
      <c r="G46" t="s">
        <v>21</v>
      </c>
    </row>
    <row r="47" spans="1:9" x14ac:dyDescent="0.3">
      <c r="F47" s="2">
        <f>F45*F46/2</f>
        <v>-491.60999999999996</v>
      </c>
      <c r="G47" t="s">
        <v>23</v>
      </c>
    </row>
    <row r="48" spans="1:9" x14ac:dyDescent="0.3">
      <c r="A48" t="s">
        <v>29</v>
      </c>
      <c r="F48" s="12">
        <f>F43-F44</f>
        <v>1059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ab 2015 weiter DVAG</vt:lpstr>
      <vt:lpstr>ab 2015 DWS</vt:lpstr>
      <vt:lpstr>ab 2015 Fairr</vt:lpstr>
      <vt:lpstr>ab 2015 nur ETF ohne Riester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AdminAcerV5</cp:lastModifiedBy>
  <dcterms:created xsi:type="dcterms:W3CDTF">2015-06-16T07:35:28Z</dcterms:created>
  <dcterms:modified xsi:type="dcterms:W3CDTF">2015-06-17T16:01:11Z</dcterms:modified>
</cp:coreProperties>
</file>